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_5" sheetId="1" state="visible" r:id="rId2"/>
    <sheet name="прил_7" sheetId="2" state="visible" r:id="rId3"/>
    <sheet name="прил_9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<sst xmlns="http://schemas.openxmlformats.org/spreadsheetml/2006/main" count="10335" uniqueCount="722">
  <si>
    <t xml:space="preserve">Приложение  5</t>
  </si>
  <si>
    <t xml:space="preserve">к решению Совета депутатов городского округа Фрязино</t>
  </si>
  <si>
    <t xml:space="preserve">От 30.01.2020   № 395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</si>
  <si>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</si>
  <si>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</si>
  <si>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</si>
  <si>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Приложение  6</t>
  </si>
  <si>
    <t xml:space="preserve">от 28.11.2019 № 381</t>
  </si>
  <si>
    <t xml:space="preserve"> "О бюджете городского округа Фрязино на 2020 год</t>
  </si>
  <si>
    <t xml:space="preserve">РАСПРЕДЕЛЕНИЕ БЮДЖЕТНЫХ АССИГНОВАНИЙ БЮДЖЕТА ГОРОДСКОГО ОКРУГА ФРЯЗИНО                                                             НА ПЛАНОВЫЙ ПЕРИОД 2021 И 2022 ГОДОВ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</si>
  <si>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</si>
  <si>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(тыс. рублей) 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</si>
  <si>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</si>
  <si>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</si>
  <si>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</si>
  <si>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</si>
  <si>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</si>
  <si>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</si>
  <si>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</si>
  <si>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</si>
  <si>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</si>
  <si>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</si>
  <si>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</si>
  <si>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</si>
  <si>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</si>
  <si>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</si>
  <si>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</si>
  <si>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</si>
  <si>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</si>
  <si>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</si>
  <si>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</si>
  <si>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</si>
  <si>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</si>
  <si>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</si>
  <si>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</si>
  <si>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</si>
  <si>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</si>
  <si>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</si>
  <si>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</si>
  <si>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</si>
  <si>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</si>
  <si>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</si>
  <si>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</si>
  <si>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</si>
  <si>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</si>
  <si>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</si>
  <si>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</si>
  <si>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</si>
  <si>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</si>
  <si>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</si>
  <si>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</si>
  <si>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</si>
  <si>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</si>
  <si>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</si>
  <si>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</si>
  <si>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</si>
  <si>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</si>
  <si>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</si>
  <si>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</si>
  <si>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</si>
  <si>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</si>
  <si>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</si>
  <si>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</si>
  <si>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</si>
  <si>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</si>
  <si>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</si>
  <si>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</si>
  <si>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</si>
  <si>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</si>
  <si>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</si>
  <si>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</si>
  <si>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</si>
  <si>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</si>
  <si>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</si>
  <si>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</si>
  <si>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</si>
  <si>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</si>
  <si>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</si>
  <si>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</si>
  <si>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</si>
  <si>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</si>
  <si>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</si>
  <si>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</si>
  <si>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</si>
  <si>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</si>
  <si>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</si>
  <si>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</si>
  <si>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</si>
  <si>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</si>
  <si>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</si>
  <si>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</si>
  <si>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</si>
  <si>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</si>
  <si>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</si>
  <si>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</si>
  <si>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</si>
  <si>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</si>
  <si>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</si>
  <si>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</si>
  <si>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</si>
  <si>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</si>
  <si>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</si>
  <si>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</si>
  <si>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</si>
  <si>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</si>
  <si>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</si>
  <si>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</si>
  <si>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</si>
  <si>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</si>
  <si>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</si>
  <si>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</si>
  <si>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</si>
  <si>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</si>
  <si>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</si>
  <si>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</si>
  <si>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</si>
  <si>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</si>
  <si>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</si>
  <si>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</si>
  <si>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</si>
  <si>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</si>
  <si>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</si>
  <si>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</si>
  <si>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</si>
  <si>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</si>
  <si>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</si>
  <si>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</si>
  <si>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</si>
  <si>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</si>
  <si>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</si>
  <si>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</si>
  <si>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</si>
  <si>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</si>
  <si>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</si>
  <si>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</si>
  <si>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</si>
  <si>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</si>
  <si>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</si>
  <si>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</si>
  <si>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</si>
  <si>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</si>
  <si>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</si>
  <si>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</si>
  <si>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</si>
  <si>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</si>
  <si>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</si>
  <si>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Обеспечивающая подпрограмма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</si>
  <si>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</si>
  <si>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</si>
  <si>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</si>
  <si>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</si>
  <si>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</si>
  <si>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</si>
  <si>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</si>
  <si>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</si>
  <si>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</si>
  <si>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</si>
  <si>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</si>
  <si>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</si>
  <si>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</si>
  <si>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</si>
  <si>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</si>
  <si>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</si>
  <si>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</si>
  <si>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</si>
  <si>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</si>
  <si>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</si>
  <si>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</si>
  <si>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</si>
  <si>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</si>
  <si>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</si>
  <si>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</si>
  <si>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</si>
  <si>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</si>
  <si>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</si>
  <si>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</si>
  <si>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</si>
  <si>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</si>
  <si>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</si>
  <si>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</si>
  <si>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</si>
  <si>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</si>
  <si>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</si>
  <si>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</si>
  <si>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</si>
  <si>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</si>
  <si>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</si>
  <si>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</si>
  <si>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</si>
  <si>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</si>
  <si>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</si>
  <si>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</si>
  <si>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</si>
  <si>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</si>
  <si>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</si>
  <si>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</si>
  <si>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</si>
  <si>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</si>
  <si>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</si>
  <si>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</si>
  <si>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</si>
  <si>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</si>
  <si>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</si>
  <si>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</si>
  <si>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</si>
  <si>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</si>
  <si>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</si>
  <si>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</si>
  <si>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</si>
  <si>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</si>
  <si>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</si>
  <si>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</si>
  <si>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</si>
  <si>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</si>
  <si>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</si>
  <si>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</si>
  <si>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</si>
  <si>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</si>
  <si>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</si>
  <si>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</si>
  <si>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</si>
  <si>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</si>
  <si>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</si>
  <si>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</si>
  <si>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</si>
  <si>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</si>
  <si>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</si>
  <si>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</si>
  <si>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</si>
  <si>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</si>
  <si>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</si>
  <si>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</si>
  <si>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</si>
  <si>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Содержание и развитие муниципальных экстренных оперативных служб - водноспасательный пост</t>
  </si>
  <si>
    <t xml:space="preserve">08 6 01 01021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</si>
  <si>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</si>
  <si>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</si>
  <si>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</si>
  <si>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</si>
  <si>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</si>
  <si>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</si>
  <si>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</si>
  <si>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</si>
  <si>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</si>
  <si>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</si>
  <si>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</si>
  <si>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</si>
  <si>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</si>
  <si>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</si>
  <si>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</si>
  <si>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</si>
  <si>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</si>
  <si>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</si>
  <si>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</si>
  <si>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</si>
  <si>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</si>
  <si>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</si>
  <si>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</si>
  <si>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</si>
  <si>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</si>
  <si>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</si>
  <si>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</si>
  <si>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</si>
  <si>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</si>
  <si>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</si>
  <si>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</si>
  <si>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</si>
  <si>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</si>
  <si>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</si>
  <si>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</si>
  <si>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</si>
  <si>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</si>
  <si>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</si>
  <si>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</si>
  <si>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</si>
  <si>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</si>
  <si>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</si>
  <si>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</si>
  <si>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</si>
  <si>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</si>
  <si>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</si>
  <si>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</si>
  <si>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</si>
  <si>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</si>
  <si>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</si>
  <si>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</si>
  <si>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</si>
  <si>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</si>
  <si>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</si>
  <si>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</si>
  <si>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</si>
  <si>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</si>
  <si>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</si>
  <si>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</si>
  <si>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</si>
  <si>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</si>
  <si>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</si>
  <si>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</si>
  <si>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</si>
  <si>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</si>
  <si>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</si>
  <si>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</si>
  <si>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</si>
  <si>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</si>
  <si>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</si>
  <si>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</si>
  <si>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</si>
  <si>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</si>
  <si>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</si>
  <si>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</si>
  <si>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</si>
  <si>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</si>
  <si>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</si>
  <si>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</si>
  <si>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</si>
  <si>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</si>
  <si>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</si>
  <si>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</si>
  <si>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</si>
  <si>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</si>
  <si>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</si>
  <si>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</si>
  <si>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</si>
  <si>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</si>
  <si>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</si>
  <si>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</si>
  <si>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</si>
  <si>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</si>
  <si>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</si>
  <si>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</si>
  <si>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</si>
  <si>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</si>
  <si>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</si>
  <si>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</si>
  <si>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</si>
  <si>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</si>
  <si>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</si>
  <si>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</si>
  <si>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</si>
  <si>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</si>
  <si>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</si>
  <si>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</si>
  <si>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</si>
  <si>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</si>
  <si>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</si>
  <si>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</si>
  <si>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</si>
  <si>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</si>
  <si>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</si>
  <si>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</si>
  <si>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</si>
  <si>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</si>
  <si>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</si>
  <si>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</si>
  <si>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</si>
  <si>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</si>
  <si>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</si>
  <si>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</si>
  <si>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</si>
  <si>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</si>
  <si>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</si>
  <si>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</si>
  <si>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</si>
  <si>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</si>
  <si>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</si>
  <si>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</si>
  <si>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</si>
  <si>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</si>
  <si>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</si>
  <si>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</si>
  <si>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</si>
  <si>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</si>
  <si>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</si>
  <si>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</si>
  <si>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</si>
  <si>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</si>
  <si>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</si>
  <si>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</si>
  <si>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</si>
  <si>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</si>
  <si>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</si>
  <si>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</si>
  <si>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</si>
  <si>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</si>
  <si>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</si>
  <si>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</si>
  <si>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</si>
  <si>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</si>
  <si>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</si>
  <si>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</si>
  <si>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</si>
  <si>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</si>
  <si>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</si>
  <si>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</si>
  <si>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</si>
  <si>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</si>
  <si>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Благоустройство мест захоронений </t>
  </si>
  <si>
    <t xml:space="preserve">08 1 07 01250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</si>
  <si>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</si>
  <si>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</si>
  <si>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</si>
  <si>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</si>
  <si>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</si>
  <si>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</si>
  <si>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</si>
  <si>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</si>
  <si>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</si>
  <si>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</si>
  <si>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</si>
  <si>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</si>
  <si>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 за счет средств местного бюджета</t>
  </si>
  <si>
    <t xml:space="preserve">17 1 F2 72630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</si>
  <si>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</si>
  <si>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</si>
  <si>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</si>
  <si>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</si>
  <si>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</si>
  <si>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</si>
  <si>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- реализация мероприятий по наказам избирателей городского округа Фрязино</t>
  </si>
  <si>
    <t xml:space="preserve">17 2 01 00624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</si>
  <si>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</si>
  <si>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</si>
  <si>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</si>
  <si>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</si>
  <si>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</si>
  <si>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</si>
  <si>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</si>
  <si>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</si>
  <si>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</si>
  <si>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</si>
  <si>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</si>
  <si>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</si>
  <si>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</si>
  <si>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</si>
  <si>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</si>
  <si>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</si>
  <si>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</si>
  <si>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</si>
  <si>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</si>
  <si>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</si>
  <si>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</si>
  <si>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</si>
  <si>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</si>
  <si>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</si>
  <si>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</si>
  <si>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</si>
  <si>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</si>
  <si>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</si>
  <si>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</si>
  <si>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</si>
  <si>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</si>
  <si>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</si>
  <si>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</si>
  <si>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</si>
  <si>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</si>
  <si>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</si>
  <si>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</si>
  <si>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</si>
  <si>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</si>
  <si>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</si>
  <si>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</si>
  <si>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</si>
  <si>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</si>
  <si>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</si>
  <si>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</si>
  <si>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</si>
  <si>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</si>
  <si>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</si>
  <si>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</si>
  <si>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</si>
  <si>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</si>
  <si>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</si>
  <si>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</si>
  <si>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</si>
  <si>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</si>
  <si>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</si>
  <si>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</si>
  <si>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</si>
  <si>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</si>
  <si>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</si>
  <si>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</si>
  <si>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</si>
  <si>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</si>
  <si>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</si>
  <si>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</si>
  <si>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</si>
  <si>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</si>
  <si>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</si>
  <si>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</si>
  <si>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</si>
  <si>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</si>
  <si>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</si>
  <si>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</si>
  <si>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</si>
  <si>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</si>
  <si>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</si>
  <si>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</si>
  <si>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</si>
  <si>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</si>
  <si>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</si>
  <si>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</si>
  <si>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</si>
  <si>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</si>
  <si>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</si>
  <si>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</si>
  <si>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</si>
  <si>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</si>
  <si>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</si>
  <si>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</si>
  <si>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</si>
  <si>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</si>
  <si>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</si>
  <si>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</si>
  <si>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</si>
  <si>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</si>
  <si>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</si>
  <si>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</si>
  <si>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</si>
  <si>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</si>
  <si>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</si>
  <si>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</si>
  <si>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</si>
  <si>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</si>
  <si>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</si>
  <si>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</si>
  <si>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</si>
  <si>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</si>
  <si>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Федеральный проект «Культурная среда»</t>
  </si>
  <si>
    <t xml:space="preserve">03 3 A1 00000</t>
  </si>
  <si>
    <t xml:space="preserve"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</si>
  <si>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 xml:space="preserve">03 3 A1 55195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</si>
  <si>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</si>
  <si>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</si>
  <si>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</si>
  <si>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</si>
  <si>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</si>
  <si>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</si>
  <si>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</si>
  <si>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</si>
  <si>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</si>
  <si>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</si>
  <si>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</si>
  <si>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</si>
  <si>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</si>
  <si>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</si>
  <si>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</si>
  <si>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</si>
  <si>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</si>
  <si>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</si>
  <si>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</si>
  <si>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</si>
  <si>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</si>
  <si>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</si>
  <si>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</si>
  <si>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Социальное обеспечение и иные выплаты населению</t>
  </si>
  <si>
    <t xml:space="preserve">300</t>
  </si>
  <si>
    <t xml:space="preserve">Стипендии</t>
  </si>
  <si>
    <t xml:space="preserve">340</t>
  </si>
  <si>
    <t xml:space="preserve">03 5 00 00000</t>
  </si>
  <si>
    <t xml:space="preserve">03 5 01 00000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</si>
  <si>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</si>
  <si>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</si>
  <si>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</si>
  <si>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</si>
  <si>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</si>
  <si>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</si>
  <si>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</si>
  <si>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</si>
  <si>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</si>
  <si>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</si>
  <si>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</si>
  <si>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</si>
  <si>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</si>
  <si>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</si>
  <si>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</si>
  <si>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</si>
  <si>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</si>
  <si>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</si>
  <si>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</si>
  <si>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</si>
  <si>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</si>
  <si>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</si>
  <si>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</si>
  <si>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</si>
  <si>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</si>
  <si>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</si>
  <si>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</si>
  <si>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</si>
  <si>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</si>
  <si>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</si>
  <si>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</si>
  <si>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</si>
  <si>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</si>
  <si>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</si>
  <si>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</si>
  <si>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</si>
  <si>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</si>
  <si>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</si>
  <si>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</si>
  <si>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</si>
  <si>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</si>
  <si>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</si>
  <si>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</si>
  <si>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</si>
  <si>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</si>
  <si>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</si>
  <si>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</si>
  <si>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</si>
  <si>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</si>
  <si>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</si>
  <si>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</si>
  <si>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</si>
  <si>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</si>
  <si>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</si>
  <si>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</si>
  <si>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</si>
  <si>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</si>
  <si>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</si>
  <si>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</si>
  <si>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</si>
  <si>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</si>
  <si>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</si>
  <si>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</si>
  <si>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</si>
  <si>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</si>
  <si>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</si>
  <si>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</si>
  <si>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</si>
  <si>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</si>
  <si>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</si>
  <si>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</si>
  <si>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</si>
  <si>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</si>
  <si>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</si>
  <si>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</si>
  <si>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</si>
  <si>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</si>
  <si>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</si>
  <si>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</si>
  <si>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</si>
  <si>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</si>
  <si>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</si>
  <si>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</si>
  <si>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</si>
  <si>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</si>
  <si>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</si>
  <si>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</si>
  <si>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</si>
  <si>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</si>
  <si>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</si>
  <si>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</si>
  <si>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</si>
  <si>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</si>
  <si>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</si>
  <si>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</si>
  <si>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</si>
  <si>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</si>
  <si>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</si>
  <si>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</si>
  <si>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</si>
  <si>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</si>
  <si>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</si>
  <si>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</si>
  <si>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</si>
  <si>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</si>
  <si>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</si>
  <si>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</si>
  <si>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</si>
  <si>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</si>
  <si>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</si>
  <si>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</si>
  <si>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</si>
  <si>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</si>
  <si>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Обслуживание государственного и муниципального долга</t>
  </si>
  <si>
    <t xml:space="preserve">Обслуживание  государственного внутреннего и муниципального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</si>
  <si>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</si>
  <si>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</si>
  <si>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</si>
  <si>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</si>
  <si>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</si>
  <si>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</si>
  <si>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</si>
  <si>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</si>
  <si>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</si>
  <si>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</si>
  <si>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</si>
  <si>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7</t>
  </si>
  <si>
    <t xml:space="preserve">            к решению Совета депутатов </t>
  </si>
  <si>
    <t xml:space="preserve">городского округа Фрязино</t>
  </si>
  <si>
    <t xml:space="preserve">                                         от 30.01.2020   № 395</t>
  </si>
  <si>
    <t xml:space="preserve">городского округа Фрязино "О бюджете городского округа Фрязино на 2020 год </t>
  </si>
  <si>
    <t xml:space="preserve">                                              Приложение 8</t>
  </si>
  <si>
    <t xml:space="preserve">            к решению Совета депутатов городского округа Фрязино</t>
  </si>
  <si>
    <t xml:space="preserve">                                 от 28.11.2019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</si>
  <si>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</si>
  <si>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                                                                                                    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</si>
  <si>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</si>
  <si>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</si>
  <si>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</si>
  <si>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</si>
  <si>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</si>
  <si>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</si>
  <si>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</si>
  <si>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</si>
  <si>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</si>
  <si>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</si>
  <si>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</si>
  <si>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9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</si>
  <si>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</si>
  <si>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</si>
  <si>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</si>
  <si>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Приложение 10</t>
  </si>
  <si>
    <t xml:space="preserve">от 28.11.2019 № 381 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</si>
  <si>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</si>
  <si>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ПЛАНОВЫЙ ПЕРИОД 2021 И 2022 ГОДОВ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</si>
  <si>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</si>
  <si>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</si>
  <si>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</si>
  <si>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</si>
  <si>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Непрограммные расходы                    </t>
  </si>
  <si>
    <t xml:space="preserve">99 0 00 00000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</si>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</sst>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906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26.3"/>
    <col collapsed="false" customWidth="true" hidden="false" outlineLevel="0" max="7" min="7" style="1" width="15"/>
    <col collapsed="false" customWidth="true" hidden="false" outlineLevel="0" max="8" min="8" style="1" width="13.66"/>
    <col collapsed="false" customWidth="true" hidden="false" outlineLevel="0" max="9" min="9" style="1" width="14.55"/>
    <col collapsed="false" customWidth="true" hidden="false" outlineLevel="0" max="168" min="10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2" customFormat="false" ht="15" hidden="false" customHeight="false" outlineLevel="0" collapsed="false">
      <c r="A2" s="2"/>
      <c r="B2" s="3" t="s">
        <v>0</v>
      </c>
      <c r="C2" s="3"/>
      <c r="D2" s="3"/>
      <c r="E2" s="3"/>
      <c r="F2" s="3"/>
    </row>
    <row r="3" customFormat="false" ht="15" hidden="false" customHeight="true" outlineLevel="0" collapsed="false">
      <c r="A3" s="2"/>
      <c r="B3" s="4" t="s">
        <v>1</v>
      </c>
      <c r="C3" s="4"/>
      <c r="D3" s="4"/>
      <c r="E3" s="4"/>
      <c r="F3" s="4"/>
    </row>
    <row r="4" customFormat="false" ht="15" hidden="false" customHeight="false" outlineLevel="0" collapsed="false">
      <c r="A4" s="2"/>
      <c r="B4" s="3" t="s">
        <v>2</v>
      </c>
      <c r="C4" s="3"/>
      <c r="D4" s="3"/>
      <c r="E4" s="3"/>
      <c r="F4" s="3"/>
    </row>
    <row r="5" customFormat="false" ht="15.6" hidden="false" customHeight="false" outlineLevel="0" collapsed="false">
      <c r="A5" s="2"/>
      <c r="B5" s="3" t="s">
        <v>3</v>
      </c>
      <c r="C5" s="3"/>
      <c r="D5" s="3"/>
      <c r="E5" s="3"/>
      <c r="F5" s="3"/>
    </row>
    <row r="6" customFormat="false" ht="15.6" hidden="false" customHeight="false" outlineLevel="0" collapsed="false">
      <c r="A6" s="5" t="s">
        <v>4</v>
      </c>
      <c r="B6" s="5"/>
      <c r="C6" s="5"/>
      <c r="D6" s="5"/>
      <c r="E6" s="5"/>
      <c r="F6" s="5"/>
    </row>
    <row r="7" customFormat="false" ht="15" hidden="false" customHeight="true" outlineLevel="0" collapsed="false">
      <c r="A7" s="2"/>
      <c r="B7" s="6" t="s">
        <v>5</v>
      </c>
      <c r="C7" s="6"/>
      <c r="D7" s="6"/>
      <c r="E7" s="6"/>
      <c r="F7" s="6"/>
    </row>
    <row r="10" customFormat="false" ht="15.6" hidden="false" customHeight="false" outlineLevel="0" collapsed="false">
      <c r="B10" s="3" t="s">
        <v>6</v>
      </c>
      <c r="C10" s="3"/>
      <c r="D10" s="3"/>
      <c r="E10" s="3"/>
      <c r="F10" s="3"/>
      <c r="G10" s="3"/>
    </row>
    <row r="11" customFormat="false" ht="22.95" hidden="false" customHeight="true" outlineLevel="0" collapsed="false">
      <c r="A11" s="7"/>
      <c r="B11" s="8" t="s">
        <v>1</v>
      </c>
      <c r="C11" s="8"/>
      <c r="D11" s="8"/>
      <c r="E11" s="8"/>
      <c r="F11" s="8"/>
      <c r="G11" s="8"/>
    </row>
    <row r="12" customFormat="false" ht="15.6" hidden="false" customHeight="false" outlineLevel="0" collapsed="false">
      <c r="B12" s="3" t="s">
        <v>7</v>
      </c>
      <c r="C12" s="3"/>
      <c r="D12" s="3"/>
      <c r="E12" s="3"/>
      <c r="F12" s="3"/>
      <c r="G12" s="3"/>
    </row>
    <row r="13" customFormat="false" ht="15.6" hidden="false" customHeight="false" outlineLevel="0" collapsed="false">
      <c r="B13" s="3" t="s">
        <v>8</v>
      </c>
      <c r="C13" s="3"/>
      <c r="D13" s="3"/>
      <c r="E13" s="3"/>
      <c r="F13" s="3"/>
      <c r="G13" s="3"/>
    </row>
    <row r="14" customFormat="false" ht="15.6" hidden="false" customHeight="true" outlineLevel="0" collapsed="false">
      <c r="B14" s="9" t="s">
        <v>5</v>
      </c>
      <c r="C14" s="9"/>
      <c r="D14" s="9"/>
      <c r="E14" s="9"/>
      <c r="F14" s="9"/>
      <c r="G14" s="9"/>
    </row>
    <row r="16" customFormat="false" ht="39.6" hidden="false" customHeight="true" outlineLevel="0" collapsed="false">
      <c r="A16" s="10" t="s">
        <v>9</v>
      </c>
      <c r="B16" s="10"/>
      <c r="C16" s="10"/>
      <c r="D16" s="10"/>
      <c r="E16" s="10"/>
      <c r="F16" s="10"/>
      <c r="G16" s="10"/>
    </row>
    <row r="17" customFormat="false" ht="49.2" hidden="false" customHeight="true" outlineLevel="0" collapsed="false">
      <c r="A17" s="10" t="s">
        <v>10</v>
      </c>
      <c r="B17" s="10"/>
      <c r="C17" s="10"/>
      <c r="D17" s="10"/>
      <c r="E17" s="10"/>
      <c r="F17" s="10"/>
      <c r="G17" s="10"/>
    </row>
    <row r="18" customFormat="false" ht="15" hidden="false" customHeight="false" outlineLevel="0" collapsed="false">
      <c r="A18" s="4"/>
      <c r="B18" s="4"/>
      <c r="C18" s="4"/>
      <c r="D18" s="4"/>
      <c r="E18" s="4"/>
    </row>
    <row r="20" customFormat="false" ht="15" hidden="false" customHeight="false" outlineLevel="0" collapsed="false">
      <c r="F20" s="11" t="s">
        <v>11</v>
      </c>
    </row>
    <row r="21" customFormat="false" ht="15" hidden="false" customHeight="true" outlineLevel="0" collapsed="false">
      <c r="A21" s="12" t="s">
        <v>12</v>
      </c>
      <c r="B21" s="12" t="s">
        <v>13</v>
      </c>
      <c r="C21" s="12" t="s">
        <v>14</v>
      </c>
      <c r="D21" s="12" t="s">
        <v>15</v>
      </c>
      <c r="E21" s="12" t="s">
        <v>16</v>
      </c>
      <c r="F21" s="13" t="s">
        <v>17</v>
      </c>
      <c r="G21" s="13"/>
    </row>
    <row r="22" customFormat="false" ht="15" hidden="false" customHeight="true" outlineLevel="0" collapsed="false">
      <c r="A22" s="12"/>
      <c r="B22" s="12"/>
      <c r="C22" s="12"/>
      <c r="D22" s="12"/>
      <c r="E22" s="12"/>
      <c r="F22" s="14" t="n">
        <v>2021</v>
      </c>
      <c r="G22" s="14" t="n">
        <v>2022</v>
      </c>
    </row>
    <row r="23" customFormat="false" ht="15" hidden="false" customHeight="true" outlineLevel="0" collapsed="false">
      <c r="A23" s="12"/>
      <c r="B23" s="12"/>
      <c r="C23" s="12"/>
      <c r="D23" s="12"/>
      <c r="E23" s="12"/>
      <c r="F23" s="14"/>
      <c r="G23" s="14"/>
    </row>
    <row r="24" customFormat="false" ht="15.6" hidden="false" customHeight="false" outlineLevel="0" collapsed="false">
      <c r="A24" s="15" t="s">
        <v>18</v>
      </c>
      <c r="B24" s="16" t="s">
        <v>19</v>
      </c>
      <c r="C24" s="16"/>
      <c r="D24" s="16"/>
      <c r="E24" s="16"/>
      <c r="F24" s="17" t="n">
        <f aca="false">F25+F32+F45+F74+F96+F100</f>
        <v>274399.7</v>
      </c>
      <c r="G24" s="17" t="n">
        <f aca="false">G25+G32+G45+G74+G96+G100</f>
        <v>278546.4</v>
      </c>
    </row>
    <row r="25" customFormat="false" ht="30" hidden="false" customHeight="false" outlineLevel="0" collapsed="false">
      <c r="A25" s="18" t="s">
        <v>20</v>
      </c>
      <c r="B25" s="19" t="s">
        <v>19</v>
      </c>
      <c r="C25" s="19" t="s">
        <v>21</v>
      </c>
      <c r="D25" s="19"/>
      <c r="E25" s="19"/>
      <c r="F25" s="20" t="n">
        <f aca="false">F26</f>
        <v>2469.4</v>
      </c>
      <c r="G25" s="20" t="n">
        <f aca="false">G26</f>
        <v>2469.4</v>
      </c>
    </row>
    <row r="26" customFormat="false" ht="30" hidden="false" customHeight="false" outlineLevel="0" collapsed="false">
      <c r="A26" s="21" t="s">
        <v>22</v>
      </c>
      <c r="B26" s="19" t="s">
        <v>19</v>
      </c>
      <c r="C26" s="19" t="s">
        <v>21</v>
      </c>
      <c r="D26" s="22" t="s">
        <v>23</v>
      </c>
      <c r="E26" s="19"/>
      <c r="F26" s="20" t="n">
        <f aca="false">F27</f>
        <v>2469.4</v>
      </c>
      <c r="G26" s="20" t="n">
        <f aca="false">G27</f>
        <v>2469.4</v>
      </c>
    </row>
    <row r="27" customFormat="false" ht="15" hidden="false" customHeight="false" outlineLevel="0" collapsed="false">
      <c r="A27" s="21" t="s">
        <v>24</v>
      </c>
      <c r="B27" s="19" t="s">
        <v>19</v>
      </c>
      <c r="C27" s="19" t="s">
        <v>21</v>
      </c>
      <c r="D27" s="22" t="s">
        <v>25</v>
      </c>
      <c r="E27" s="19"/>
      <c r="F27" s="20" t="n">
        <f aca="false">F28</f>
        <v>2469.4</v>
      </c>
      <c r="G27" s="20" t="n">
        <f aca="false">G28</f>
        <v>2469.4</v>
      </c>
    </row>
    <row r="28" customFormat="false" ht="30" hidden="false" customHeight="false" outlineLevel="0" collapsed="false">
      <c r="A28" s="21" t="s">
        <v>26</v>
      </c>
      <c r="B28" s="19" t="s">
        <v>19</v>
      </c>
      <c r="C28" s="19" t="s">
        <v>21</v>
      </c>
      <c r="D28" s="22" t="s">
        <v>27</v>
      </c>
      <c r="E28" s="19"/>
      <c r="F28" s="20" t="n">
        <f aca="false">F29</f>
        <v>2469.4</v>
      </c>
      <c r="G28" s="20" t="n">
        <f aca="false">G29</f>
        <v>2469.4</v>
      </c>
    </row>
    <row r="29" customFormat="false" ht="15" hidden="false" customHeight="false" outlineLevel="0" collapsed="false">
      <c r="A29" s="21" t="s">
        <v>28</v>
      </c>
      <c r="B29" s="19" t="s">
        <v>19</v>
      </c>
      <c r="C29" s="19" t="s">
        <v>21</v>
      </c>
      <c r="D29" s="22" t="s">
        <v>29</v>
      </c>
      <c r="E29" s="19"/>
      <c r="F29" s="20" t="n">
        <f aca="false">F30</f>
        <v>2469.4</v>
      </c>
      <c r="G29" s="20" t="n">
        <f aca="false">G30</f>
        <v>2469.4</v>
      </c>
    </row>
    <row r="30" customFormat="false" ht="60" hidden="false" customHeight="false" outlineLevel="0" collapsed="false">
      <c r="A30" s="23" t="s">
        <v>30</v>
      </c>
      <c r="B30" s="19" t="s">
        <v>19</v>
      </c>
      <c r="C30" s="19" t="s">
        <v>21</v>
      </c>
      <c r="D30" s="22" t="s">
        <v>29</v>
      </c>
      <c r="E30" s="19" t="s">
        <v>31</v>
      </c>
      <c r="F30" s="20" t="n">
        <f aca="false">F31</f>
        <v>2469.4</v>
      </c>
      <c r="G30" s="20" t="n">
        <f aca="false">G31</f>
        <v>2469.4</v>
      </c>
    </row>
    <row r="31" customFormat="false" ht="30" hidden="false" customHeight="false" outlineLevel="0" collapsed="false">
      <c r="A31" s="23" t="s">
        <v>32</v>
      </c>
      <c r="B31" s="19" t="s">
        <v>19</v>
      </c>
      <c r="C31" s="19" t="s">
        <v>21</v>
      </c>
      <c r="D31" s="22" t="s">
        <v>29</v>
      </c>
      <c r="E31" s="19" t="s">
        <v>33</v>
      </c>
      <c r="F31" s="20" t="n">
        <f aca="false">прил_7!G47</f>
        <v>2469.4</v>
      </c>
      <c r="G31" s="20" t="n">
        <f aca="false">прил_7!H47</f>
        <v>2469.4</v>
      </c>
    </row>
    <row r="32" customFormat="false" ht="45" hidden="false" customHeight="false" outlineLevel="0" collapsed="false">
      <c r="A32" s="18" t="s">
        <v>34</v>
      </c>
      <c r="B32" s="19" t="s">
        <v>19</v>
      </c>
      <c r="C32" s="19" t="s">
        <v>35</v>
      </c>
      <c r="D32" s="19"/>
      <c r="E32" s="19"/>
      <c r="F32" s="20" t="n">
        <f aca="false">F33</f>
        <v>6731.9</v>
      </c>
      <c r="G32" s="20" t="n">
        <f aca="false">G33</f>
        <v>6731.9</v>
      </c>
    </row>
    <row r="33" customFormat="false" ht="30" hidden="false" customHeight="false" outlineLevel="0" collapsed="false">
      <c r="A33" s="21" t="s">
        <v>36</v>
      </c>
      <c r="B33" s="19" t="s">
        <v>19</v>
      </c>
      <c r="C33" s="19" t="s">
        <v>35</v>
      </c>
      <c r="D33" s="22" t="s">
        <v>37</v>
      </c>
      <c r="E33" s="19"/>
      <c r="F33" s="20" t="n">
        <f aca="false">F34+F37+F40</f>
        <v>6731.9</v>
      </c>
      <c r="G33" s="20" t="n">
        <f aca="false">G34+G37+G40</f>
        <v>6731.9</v>
      </c>
    </row>
    <row r="34" customFormat="false" ht="30" hidden="false" customHeight="false" outlineLevel="0" collapsed="false">
      <c r="A34" s="24" t="s">
        <v>38</v>
      </c>
      <c r="B34" s="19" t="s">
        <v>19</v>
      </c>
      <c r="C34" s="19" t="s">
        <v>35</v>
      </c>
      <c r="D34" s="22" t="s">
        <v>39</v>
      </c>
      <c r="E34" s="19"/>
      <c r="F34" s="20" t="n">
        <f aca="false">F35</f>
        <v>2314.2</v>
      </c>
      <c r="G34" s="20" t="n">
        <f aca="false">G35</f>
        <v>2314.2</v>
      </c>
    </row>
    <row r="35" customFormat="false" ht="60" hidden="false" customHeight="false" outlineLevel="0" collapsed="false">
      <c r="A35" s="23" t="s">
        <v>30</v>
      </c>
      <c r="B35" s="19" t="s">
        <v>19</v>
      </c>
      <c r="C35" s="19" t="s">
        <v>35</v>
      </c>
      <c r="D35" s="22" t="s">
        <v>39</v>
      </c>
      <c r="E35" s="19" t="s">
        <v>31</v>
      </c>
      <c r="F35" s="20" t="n">
        <f aca="false">F36</f>
        <v>2314.2</v>
      </c>
      <c r="G35" s="20" t="n">
        <f aca="false">G36</f>
        <v>2314.2</v>
      </c>
    </row>
    <row r="36" customFormat="false" ht="30" hidden="false" customHeight="false" outlineLevel="0" collapsed="false">
      <c r="A36" s="23" t="s">
        <v>32</v>
      </c>
      <c r="B36" s="19" t="s">
        <v>19</v>
      </c>
      <c r="C36" s="19" t="s">
        <v>35</v>
      </c>
      <c r="D36" s="22" t="s">
        <v>39</v>
      </c>
      <c r="E36" s="19" t="s">
        <v>33</v>
      </c>
      <c r="F36" s="20" t="n">
        <f aca="false">прил_7!G30</f>
        <v>2314.2</v>
      </c>
      <c r="G36" s="20" t="n">
        <f aca="false">прил_7!H30</f>
        <v>2314.2</v>
      </c>
    </row>
    <row r="37" customFormat="false" ht="30" hidden="false" customHeight="false" outlineLevel="0" collapsed="false">
      <c r="A37" s="24" t="s">
        <v>40</v>
      </c>
      <c r="B37" s="19" t="s">
        <v>19</v>
      </c>
      <c r="C37" s="19" t="s">
        <v>35</v>
      </c>
      <c r="D37" s="22" t="s">
        <v>41</v>
      </c>
      <c r="E37" s="19"/>
      <c r="F37" s="20" t="n">
        <f aca="false">F38</f>
        <v>1527.7</v>
      </c>
      <c r="G37" s="20" t="n">
        <f aca="false">G38</f>
        <v>1527.7</v>
      </c>
    </row>
    <row r="38" customFormat="false" ht="60" hidden="false" customHeight="false" outlineLevel="0" collapsed="false">
      <c r="A38" s="23" t="s">
        <v>30</v>
      </c>
      <c r="B38" s="19" t="s">
        <v>19</v>
      </c>
      <c r="C38" s="19" t="s">
        <v>35</v>
      </c>
      <c r="D38" s="22" t="s">
        <v>41</v>
      </c>
      <c r="E38" s="19" t="s">
        <v>31</v>
      </c>
      <c r="F38" s="20" t="n">
        <f aca="false">F39</f>
        <v>1527.7</v>
      </c>
      <c r="G38" s="20" t="n">
        <f aca="false">G39</f>
        <v>1527.7</v>
      </c>
    </row>
    <row r="39" customFormat="false" ht="30" hidden="false" customHeight="false" outlineLevel="0" collapsed="false">
      <c r="A39" s="23" t="s">
        <v>32</v>
      </c>
      <c r="B39" s="19" t="s">
        <v>19</v>
      </c>
      <c r="C39" s="19" t="s">
        <v>35</v>
      </c>
      <c r="D39" s="22" t="s">
        <v>41</v>
      </c>
      <c r="E39" s="19" t="s">
        <v>33</v>
      </c>
      <c r="F39" s="20" t="n">
        <f aca="false">прил_7!G33</f>
        <v>1527.7</v>
      </c>
      <c r="G39" s="20" t="n">
        <f aca="false">прил_7!H33</f>
        <v>1527.7</v>
      </c>
    </row>
    <row r="40" customFormat="false" ht="30" hidden="false" customHeight="false" outlineLevel="0" collapsed="false">
      <c r="A40" s="24" t="s">
        <v>42</v>
      </c>
      <c r="B40" s="19" t="s">
        <v>19</v>
      </c>
      <c r="C40" s="19" t="s">
        <v>35</v>
      </c>
      <c r="D40" s="22" t="s">
        <v>43</v>
      </c>
      <c r="E40" s="19"/>
      <c r="F40" s="20" t="n">
        <f aca="false">F41+F43</f>
        <v>2890</v>
      </c>
      <c r="G40" s="20" t="n">
        <f aca="false">G41+G43</f>
        <v>2890</v>
      </c>
    </row>
    <row r="41" customFormat="false" ht="60" hidden="false" customHeight="false" outlineLevel="0" collapsed="false">
      <c r="A41" s="23" t="s">
        <v>30</v>
      </c>
      <c r="B41" s="19" t="s">
        <v>19</v>
      </c>
      <c r="C41" s="19" t="s">
        <v>35</v>
      </c>
      <c r="D41" s="22" t="s">
        <v>43</v>
      </c>
      <c r="E41" s="19" t="s">
        <v>31</v>
      </c>
      <c r="F41" s="20" t="n">
        <f aca="false">F42</f>
        <v>2688.6</v>
      </c>
      <c r="G41" s="20" t="n">
        <f aca="false">G42</f>
        <v>2688.6</v>
      </c>
    </row>
    <row r="42" customFormat="false" ht="30" hidden="false" customHeight="false" outlineLevel="0" collapsed="false">
      <c r="A42" s="23" t="s">
        <v>32</v>
      </c>
      <c r="B42" s="19" t="s">
        <v>19</v>
      </c>
      <c r="C42" s="19" t="s">
        <v>35</v>
      </c>
      <c r="D42" s="22" t="s">
        <v>43</v>
      </c>
      <c r="E42" s="19" t="s">
        <v>33</v>
      </c>
      <c r="F42" s="20" t="n">
        <f aca="false">прил_7!G36</f>
        <v>2688.6</v>
      </c>
      <c r="G42" s="20" t="n">
        <f aca="false">прил_7!H36</f>
        <v>2688.6</v>
      </c>
    </row>
    <row r="43" customFormat="false" ht="30" hidden="false" customHeight="false" outlineLevel="0" collapsed="false">
      <c r="A43" s="23" t="s">
        <v>44</v>
      </c>
      <c r="B43" s="19" t="s">
        <v>19</v>
      </c>
      <c r="C43" s="19" t="s">
        <v>35</v>
      </c>
      <c r="D43" s="22" t="s">
        <v>43</v>
      </c>
      <c r="E43" s="19" t="s">
        <v>45</v>
      </c>
      <c r="F43" s="20" t="n">
        <f aca="false">F44</f>
        <v>201.4</v>
      </c>
      <c r="G43" s="20" t="n">
        <f aca="false">G44</f>
        <v>201.4</v>
      </c>
    </row>
    <row r="44" customFormat="false" ht="30" hidden="false" customHeight="false" outlineLevel="0" collapsed="false">
      <c r="A44" s="23" t="s">
        <v>46</v>
      </c>
      <c r="B44" s="19" t="s">
        <v>19</v>
      </c>
      <c r="C44" s="19" t="s">
        <v>35</v>
      </c>
      <c r="D44" s="22" t="s">
        <v>43</v>
      </c>
      <c r="E44" s="19" t="s">
        <v>47</v>
      </c>
      <c r="F44" s="20" t="n">
        <f aca="false">прил_7!G38</f>
        <v>201.4</v>
      </c>
      <c r="G44" s="20" t="n">
        <f aca="false">прил_7!H38</f>
        <v>201.4</v>
      </c>
    </row>
    <row r="45" customFormat="false" ht="45" hidden="false" customHeight="false" outlineLevel="0" collapsed="false">
      <c r="A45" s="18" t="s">
        <v>48</v>
      </c>
      <c r="B45" s="19" t="s">
        <v>19</v>
      </c>
      <c r="C45" s="19" t="s">
        <v>49</v>
      </c>
      <c r="D45" s="19"/>
      <c r="E45" s="19"/>
      <c r="F45" s="20" t="n">
        <f aca="false">F46+F54+F64</f>
        <v>107997.7</v>
      </c>
      <c r="G45" s="20" t="n">
        <f aca="false">G46+G54+G64</f>
        <v>110486.2</v>
      </c>
    </row>
    <row r="46" customFormat="false" ht="15" hidden="false" customHeight="false" outlineLevel="0" collapsed="false">
      <c r="A46" s="21" t="s">
        <v>50</v>
      </c>
      <c r="B46" s="19" t="s">
        <v>19</v>
      </c>
      <c r="C46" s="19" t="s">
        <v>49</v>
      </c>
      <c r="D46" s="22" t="s">
        <v>51</v>
      </c>
      <c r="E46" s="19"/>
      <c r="F46" s="20" t="n">
        <f aca="false">F47</f>
        <v>2132</v>
      </c>
      <c r="G46" s="20" t="n">
        <f aca="false">G47</f>
        <v>2132</v>
      </c>
    </row>
    <row r="47" customFormat="false" ht="15" hidden="false" customHeight="false" outlineLevel="0" collapsed="false">
      <c r="A47" s="21" t="s">
        <v>52</v>
      </c>
      <c r="B47" s="19" t="s">
        <v>19</v>
      </c>
      <c r="C47" s="19" t="s">
        <v>49</v>
      </c>
      <c r="D47" s="22" t="s">
        <v>53</v>
      </c>
      <c r="E47" s="19"/>
      <c r="F47" s="20" t="n">
        <f aca="false">F48</f>
        <v>2132</v>
      </c>
      <c r="G47" s="20" t="n">
        <f aca="false">G48</f>
        <v>2132</v>
      </c>
    </row>
    <row r="48" customFormat="false" ht="60" hidden="false" customHeight="false" outlineLevel="0" collapsed="false">
      <c r="A48" s="21" t="s">
        <v>54</v>
      </c>
      <c r="B48" s="19" t="s">
        <v>19</v>
      </c>
      <c r="C48" s="19" t="s">
        <v>49</v>
      </c>
      <c r="D48" s="22" t="s">
        <v>55</v>
      </c>
      <c r="E48" s="19"/>
      <c r="F48" s="20" t="n">
        <f aca="false">F49</f>
        <v>2132</v>
      </c>
      <c r="G48" s="20" t="n">
        <f aca="false">G49</f>
        <v>2132</v>
      </c>
    </row>
    <row r="49" customFormat="false" ht="30" hidden="false" customHeight="false" outlineLevel="0" collapsed="false">
      <c r="A49" s="24" t="s">
        <v>56</v>
      </c>
      <c r="B49" s="19" t="s">
        <v>19</v>
      </c>
      <c r="C49" s="19" t="s">
        <v>49</v>
      </c>
      <c r="D49" s="22" t="s">
        <v>57</v>
      </c>
      <c r="E49" s="19"/>
      <c r="F49" s="20" t="n">
        <f aca="false">F50+F52</f>
        <v>2132</v>
      </c>
      <c r="G49" s="20" t="n">
        <f aca="false">G50+G52</f>
        <v>2132</v>
      </c>
    </row>
    <row r="50" customFormat="false" ht="60" hidden="false" customHeight="false" outlineLevel="0" collapsed="false">
      <c r="A50" s="23" t="s">
        <v>30</v>
      </c>
      <c r="B50" s="19" t="s">
        <v>19</v>
      </c>
      <c r="C50" s="19" t="s">
        <v>49</v>
      </c>
      <c r="D50" s="22" t="s">
        <v>57</v>
      </c>
      <c r="E50" s="19" t="s">
        <v>31</v>
      </c>
      <c r="F50" s="20" t="n">
        <f aca="false">F51</f>
        <v>1717.2</v>
      </c>
      <c r="G50" s="20" t="n">
        <f aca="false">G51</f>
        <v>1717.2</v>
      </c>
    </row>
    <row r="51" customFormat="false" ht="30" hidden="false" customHeight="false" outlineLevel="0" collapsed="false">
      <c r="A51" s="23" t="s">
        <v>32</v>
      </c>
      <c r="B51" s="19" t="s">
        <v>19</v>
      </c>
      <c r="C51" s="19" t="s">
        <v>49</v>
      </c>
      <c r="D51" s="22" t="s">
        <v>57</v>
      </c>
      <c r="E51" s="19" t="s">
        <v>33</v>
      </c>
      <c r="F51" s="20" t="n">
        <f aca="false">прил_7!G54</f>
        <v>1717.2</v>
      </c>
      <c r="G51" s="20" t="n">
        <f aca="false">прил_7!H54</f>
        <v>1717.2</v>
      </c>
    </row>
    <row r="52" customFormat="false" ht="30" hidden="false" customHeight="false" outlineLevel="0" collapsed="false">
      <c r="A52" s="23" t="s">
        <v>44</v>
      </c>
      <c r="B52" s="19" t="s">
        <v>19</v>
      </c>
      <c r="C52" s="19" t="s">
        <v>49</v>
      </c>
      <c r="D52" s="22" t="s">
        <v>57</v>
      </c>
      <c r="E52" s="19" t="s">
        <v>45</v>
      </c>
      <c r="F52" s="20" t="n">
        <f aca="false">F53</f>
        <v>414.8</v>
      </c>
      <c r="G52" s="20" t="n">
        <f aca="false">G53</f>
        <v>414.8</v>
      </c>
    </row>
    <row r="53" customFormat="false" ht="30" hidden="false" customHeight="false" outlineLevel="0" collapsed="false">
      <c r="A53" s="23" t="s">
        <v>46</v>
      </c>
      <c r="B53" s="19" t="s">
        <v>19</v>
      </c>
      <c r="C53" s="19" t="s">
        <v>49</v>
      </c>
      <c r="D53" s="22" t="s">
        <v>57</v>
      </c>
      <c r="E53" s="19" t="s">
        <v>47</v>
      </c>
      <c r="F53" s="20" t="n">
        <f aca="false">прил_7!G56</f>
        <v>414.8</v>
      </c>
      <c r="G53" s="20" t="n">
        <f aca="false">прил_7!H56</f>
        <v>414.8</v>
      </c>
    </row>
    <row r="54" customFormat="false" ht="30" hidden="false" customHeight="false" outlineLevel="0" collapsed="false">
      <c r="A54" s="21" t="s">
        <v>22</v>
      </c>
      <c r="B54" s="19" t="s">
        <v>19</v>
      </c>
      <c r="C54" s="19" t="s">
        <v>49</v>
      </c>
      <c r="D54" s="22" t="s">
        <v>23</v>
      </c>
      <c r="E54" s="19"/>
      <c r="F54" s="20" t="n">
        <f aca="false">F55</f>
        <v>99228.7</v>
      </c>
      <c r="G54" s="20" t="n">
        <f aca="false">G55</f>
        <v>100812.2</v>
      </c>
    </row>
    <row r="55" customFormat="false" ht="15" hidden="false" customHeight="false" outlineLevel="0" collapsed="false">
      <c r="A55" s="21" t="s">
        <v>24</v>
      </c>
      <c r="B55" s="19" t="s">
        <v>19</v>
      </c>
      <c r="C55" s="19" t="s">
        <v>49</v>
      </c>
      <c r="D55" s="22" t="s">
        <v>25</v>
      </c>
      <c r="E55" s="19"/>
      <c r="F55" s="20" t="n">
        <f aca="false">F56</f>
        <v>99228.7</v>
      </c>
      <c r="G55" s="20" t="n">
        <f aca="false">G56</f>
        <v>100812.2</v>
      </c>
    </row>
    <row r="56" customFormat="false" ht="30" hidden="false" customHeight="false" outlineLevel="0" collapsed="false">
      <c r="A56" s="21" t="s">
        <v>26</v>
      </c>
      <c r="B56" s="19" t="s">
        <v>19</v>
      </c>
      <c r="C56" s="19" t="s">
        <v>49</v>
      </c>
      <c r="D56" s="22" t="s">
        <v>27</v>
      </c>
      <c r="E56" s="19"/>
      <c r="F56" s="20" t="n">
        <f aca="false">F57</f>
        <v>99228.7</v>
      </c>
      <c r="G56" s="20" t="n">
        <f aca="false">G57</f>
        <v>100812.2</v>
      </c>
    </row>
    <row r="57" customFormat="false" ht="15" hidden="false" customHeight="false" outlineLevel="0" collapsed="false">
      <c r="A57" s="21" t="s">
        <v>58</v>
      </c>
      <c r="B57" s="19" t="s">
        <v>19</v>
      </c>
      <c r="C57" s="19" t="s">
        <v>49</v>
      </c>
      <c r="D57" s="22" t="s">
        <v>59</v>
      </c>
      <c r="E57" s="25"/>
      <c r="F57" s="20" t="n">
        <f aca="false">F58+F60+F62</f>
        <v>99228.7</v>
      </c>
      <c r="G57" s="20" t="n">
        <f aca="false">G58+G60+G62</f>
        <v>100812.2</v>
      </c>
    </row>
    <row r="58" customFormat="false" ht="60" hidden="false" customHeight="false" outlineLevel="0" collapsed="false">
      <c r="A58" s="23" t="s">
        <v>30</v>
      </c>
      <c r="B58" s="19" t="s">
        <v>19</v>
      </c>
      <c r="C58" s="19" t="s">
        <v>49</v>
      </c>
      <c r="D58" s="22" t="s">
        <v>59</v>
      </c>
      <c r="E58" s="19" t="s">
        <v>31</v>
      </c>
      <c r="F58" s="20" t="n">
        <f aca="false">F59</f>
        <v>81400.1</v>
      </c>
      <c r="G58" s="20" t="n">
        <f aca="false">G59</f>
        <v>81400.1</v>
      </c>
    </row>
    <row r="59" customFormat="false" ht="30" hidden="false" customHeight="false" outlineLevel="0" collapsed="false">
      <c r="A59" s="23" t="s">
        <v>32</v>
      </c>
      <c r="B59" s="19" t="s">
        <v>19</v>
      </c>
      <c r="C59" s="19" t="s">
        <v>49</v>
      </c>
      <c r="D59" s="22" t="s">
        <v>59</v>
      </c>
      <c r="E59" s="19" t="s">
        <v>33</v>
      </c>
      <c r="F59" s="20" t="n">
        <f aca="false">прил_7!G62</f>
        <v>81400.1</v>
      </c>
      <c r="G59" s="20" t="n">
        <f aca="false">прил_7!H62</f>
        <v>81400.1</v>
      </c>
    </row>
    <row r="60" customFormat="false" ht="30" hidden="false" customHeight="false" outlineLevel="0" collapsed="false">
      <c r="A60" s="23" t="s">
        <v>44</v>
      </c>
      <c r="B60" s="19" t="s">
        <v>19</v>
      </c>
      <c r="C60" s="19" t="s">
        <v>49</v>
      </c>
      <c r="D60" s="22" t="s">
        <v>59</v>
      </c>
      <c r="E60" s="19" t="s">
        <v>45</v>
      </c>
      <c r="F60" s="20" t="n">
        <f aca="false">F61</f>
        <v>15511</v>
      </c>
      <c r="G60" s="20" t="n">
        <f aca="false">G61</f>
        <v>17093.5</v>
      </c>
    </row>
    <row r="61" customFormat="false" ht="30" hidden="false" customHeight="false" outlineLevel="0" collapsed="false">
      <c r="A61" s="23" t="s">
        <v>46</v>
      </c>
      <c r="B61" s="19" t="s">
        <v>19</v>
      </c>
      <c r="C61" s="19" t="s">
        <v>49</v>
      </c>
      <c r="D61" s="22" t="s">
        <v>59</v>
      </c>
      <c r="E61" s="19" t="s">
        <v>47</v>
      </c>
      <c r="F61" s="20" t="n">
        <f aca="false">прил_7!G64</f>
        <v>15511</v>
      </c>
      <c r="G61" s="20" t="n">
        <f aca="false">прил_7!H64</f>
        <v>17093.5</v>
      </c>
    </row>
    <row r="62" customFormat="false" ht="15" hidden="false" customHeight="false" outlineLevel="0" collapsed="false">
      <c r="A62" s="23" t="s">
        <v>60</v>
      </c>
      <c r="B62" s="19" t="s">
        <v>19</v>
      </c>
      <c r="C62" s="19" t="s">
        <v>49</v>
      </c>
      <c r="D62" s="22" t="s">
        <v>59</v>
      </c>
      <c r="E62" s="19" t="s">
        <v>61</v>
      </c>
      <c r="F62" s="20" t="n">
        <f aca="false">F63</f>
        <v>2317.6</v>
      </c>
      <c r="G62" s="20" t="n">
        <f aca="false">G63</f>
        <v>2318.6</v>
      </c>
    </row>
    <row r="63" customFormat="false" ht="15" hidden="false" customHeight="false" outlineLevel="0" collapsed="false">
      <c r="A63" s="26" t="s">
        <v>62</v>
      </c>
      <c r="B63" s="19" t="s">
        <v>19</v>
      </c>
      <c r="C63" s="19" t="s">
        <v>49</v>
      </c>
      <c r="D63" s="22" t="s">
        <v>59</v>
      </c>
      <c r="E63" s="19" t="s">
        <v>63</v>
      </c>
      <c r="F63" s="20" t="n">
        <f aca="false">прил_7!G66</f>
        <v>2317.6</v>
      </c>
      <c r="G63" s="20" t="n">
        <f aca="false">прил_7!H66</f>
        <v>2318.6</v>
      </c>
    </row>
    <row r="64" customFormat="false" ht="45" hidden="false" customHeight="false" outlineLevel="0" collapsed="false">
      <c r="A64" s="21" t="s">
        <v>64</v>
      </c>
      <c r="B64" s="19" t="s">
        <v>19</v>
      </c>
      <c r="C64" s="19" t="s">
        <v>49</v>
      </c>
      <c r="D64" s="22" t="s">
        <v>65</v>
      </c>
      <c r="E64" s="25"/>
      <c r="F64" s="20" t="n">
        <f aca="false">F65</f>
        <v>6637</v>
      </c>
      <c r="G64" s="20" t="n">
        <f aca="false">G65</f>
        <v>7542</v>
      </c>
    </row>
    <row r="65" customFormat="false" ht="45" hidden="false" customHeight="false" outlineLevel="0" collapsed="false">
      <c r="A65" s="21" t="s">
        <v>66</v>
      </c>
      <c r="B65" s="19" t="s">
        <v>19</v>
      </c>
      <c r="C65" s="19" t="s">
        <v>49</v>
      </c>
      <c r="D65" s="22" t="s">
        <v>67</v>
      </c>
      <c r="E65" s="25"/>
      <c r="F65" s="20" t="n">
        <f aca="false">F66+F70</f>
        <v>6637</v>
      </c>
      <c r="G65" s="20" t="n">
        <f aca="false">G66+G70</f>
        <v>7542</v>
      </c>
    </row>
    <row r="66" customFormat="false" ht="45" hidden="false" customHeight="false" outlineLevel="0" collapsed="false">
      <c r="A66" s="24" t="s">
        <v>68</v>
      </c>
      <c r="B66" s="19" t="s">
        <v>19</v>
      </c>
      <c r="C66" s="19" t="s">
        <v>49</v>
      </c>
      <c r="D66" s="22" t="s">
        <v>69</v>
      </c>
      <c r="E66" s="25"/>
      <c r="F66" s="20" t="n">
        <f aca="false">F67</f>
        <v>5832</v>
      </c>
      <c r="G66" s="20" t="n">
        <f aca="false">G67</f>
        <v>6622</v>
      </c>
    </row>
    <row r="67" customFormat="false" ht="135" hidden="false" customHeight="false" outlineLevel="0" collapsed="false">
      <c r="A67" s="24" t="s">
        <v>70</v>
      </c>
      <c r="B67" s="19" t="s">
        <v>19</v>
      </c>
      <c r="C67" s="19" t="s">
        <v>49</v>
      </c>
      <c r="D67" s="27" t="s">
        <v>71</v>
      </c>
      <c r="E67" s="25"/>
      <c r="F67" s="20" t="n">
        <f aca="false">F68</f>
        <v>5832</v>
      </c>
      <c r="G67" s="20" t="n">
        <f aca="false">G68</f>
        <v>6622</v>
      </c>
    </row>
    <row r="68" customFormat="false" ht="30" hidden="false" customHeight="false" outlineLevel="0" collapsed="false">
      <c r="A68" s="23" t="s">
        <v>44</v>
      </c>
      <c r="B68" s="19" t="s">
        <v>19</v>
      </c>
      <c r="C68" s="19" t="s">
        <v>49</v>
      </c>
      <c r="D68" s="27" t="s">
        <v>71</v>
      </c>
      <c r="E68" s="19" t="s">
        <v>45</v>
      </c>
      <c r="F68" s="20" t="n">
        <f aca="false">F69</f>
        <v>5832</v>
      </c>
      <c r="G68" s="20" t="n">
        <f aca="false">G69</f>
        <v>6622</v>
      </c>
    </row>
    <row r="69" customFormat="false" ht="30" hidden="false" customHeight="false" outlineLevel="0" collapsed="false">
      <c r="A69" s="23" t="s">
        <v>46</v>
      </c>
      <c r="B69" s="19" t="s">
        <v>19</v>
      </c>
      <c r="C69" s="19" t="s">
        <v>49</v>
      </c>
      <c r="D69" s="27" t="s">
        <v>71</v>
      </c>
      <c r="E69" s="19" t="s">
        <v>47</v>
      </c>
      <c r="F69" s="20" t="n">
        <f aca="false">прил_7!G72</f>
        <v>5832</v>
      </c>
      <c r="G69" s="20" t="n">
        <f aca="false">прил_7!H72</f>
        <v>6622</v>
      </c>
    </row>
    <row r="70" customFormat="false" ht="30" hidden="false" customHeight="false" outlineLevel="0" collapsed="false">
      <c r="A70" s="24" t="s">
        <v>72</v>
      </c>
      <c r="B70" s="19" t="s">
        <v>19</v>
      </c>
      <c r="C70" s="19" t="s">
        <v>49</v>
      </c>
      <c r="D70" s="22" t="s">
        <v>73</v>
      </c>
      <c r="E70" s="19"/>
      <c r="F70" s="20" t="n">
        <f aca="false">F71</f>
        <v>805</v>
      </c>
      <c r="G70" s="20" t="n">
        <f aca="false">G71</f>
        <v>920</v>
      </c>
    </row>
    <row r="71" customFormat="false" ht="60" hidden="false" customHeight="false" outlineLevel="0" collapsed="false">
      <c r="A71" s="28" t="s">
        <v>74</v>
      </c>
      <c r="B71" s="19" t="s">
        <v>19</v>
      </c>
      <c r="C71" s="19" t="s">
        <v>49</v>
      </c>
      <c r="D71" s="22" t="s">
        <v>75</v>
      </c>
      <c r="E71" s="19"/>
      <c r="F71" s="20" t="n">
        <f aca="false">F72</f>
        <v>805</v>
      </c>
      <c r="G71" s="20" t="n">
        <f aca="false">G72</f>
        <v>920</v>
      </c>
    </row>
    <row r="72" customFormat="false" ht="30" hidden="false" customHeight="false" outlineLevel="0" collapsed="false">
      <c r="A72" s="23" t="s">
        <v>44</v>
      </c>
      <c r="B72" s="19" t="s">
        <v>19</v>
      </c>
      <c r="C72" s="19" t="s">
        <v>49</v>
      </c>
      <c r="D72" s="22" t="s">
        <v>75</v>
      </c>
      <c r="E72" s="19" t="s">
        <v>45</v>
      </c>
      <c r="F72" s="20" t="n">
        <f aca="false">F73</f>
        <v>805</v>
      </c>
      <c r="G72" s="20" t="n">
        <f aca="false">G73</f>
        <v>920</v>
      </c>
    </row>
    <row r="73" customFormat="false" ht="30" hidden="false" customHeight="false" outlineLevel="0" collapsed="false">
      <c r="A73" s="23" t="s">
        <v>46</v>
      </c>
      <c r="B73" s="19" t="s">
        <v>19</v>
      </c>
      <c r="C73" s="19" t="s">
        <v>49</v>
      </c>
      <c r="D73" s="22" t="s">
        <v>75</v>
      </c>
      <c r="E73" s="19" t="s">
        <v>47</v>
      </c>
      <c r="F73" s="20" t="n">
        <f aca="false">прил_7!G76</f>
        <v>805</v>
      </c>
      <c r="G73" s="20" t="n">
        <f aca="false">прил_7!H76</f>
        <v>920</v>
      </c>
    </row>
    <row r="74" customFormat="false" ht="45" hidden="false" customHeight="false" outlineLevel="0" collapsed="false">
      <c r="A74" s="18" t="s">
        <v>76</v>
      </c>
      <c r="B74" s="19" t="s">
        <v>19</v>
      </c>
      <c r="C74" s="19" t="s">
        <v>77</v>
      </c>
      <c r="D74" s="19"/>
      <c r="E74" s="19"/>
      <c r="F74" s="20" t="n">
        <f aca="false">F75+F85</f>
        <v>17460</v>
      </c>
      <c r="G74" s="20" t="n">
        <f aca="false">G75+G85</f>
        <v>17490</v>
      </c>
    </row>
    <row r="75" customFormat="false" ht="30" hidden="false" customHeight="false" outlineLevel="0" collapsed="false">
      <c r="A75" s="21" t="s">
        <v>22</v>
      </c>
      <c r="B75" s="19" t="s">
        <v>19</v>
      </c>
      <c r="C75" s="19" t="s">
        <v>77</v>
      </c>
      <c r="D75" s="19" t="s">
        <v>23</v>
      </c>
      <c r="E75" s="19"/>
      <c r="F75" s="20" t="n">
        <f aca="false">F76</f>
        <v>12180</v>
      </c>
      <c r="G75" s="20" t="n">
        <f aca="false">G76</f>
        <v>12180</v>
      </c>
    </row>
    <row r="76" customFormat="false" ht="15" hidden="false" customHeight="false" outlineLevel="0" collapsed="false">
      <c r="A76" s="21" t="s">
        <v>24</v>
      </c>
      <c r="B76" s="19" t="s">
        <v>19</v>
      </c>
      <c r="C76" s="19" t="s">
        <v>77</v>
      </c>
      <c r="D76" s="19" t="s">
        <v>25</v>
      </c>
      <c r="E76" s="19"/>
      <c r="F76" s="20" t="n">
        <f aca="false">F77</f>
        <v>12180</v>
      </c>
      <c r="G76" s="20" t="n">
        <f aca="false">G77</f>
        <v>12180</v>
      </c>
    </row>
    <row r="77" customFormat="false" ht="30" hidden="false" customHeight="false" outlineLevel="0" collapsed="false">
      <c r="A77" s="21" t="s">
        <v>26</v>
      </c>
      <c r="B77" s="19" t="s">
        <v>19</v>
      </c>
      <c r="C77" s="19" t="s">
        <v>77</v>
      </c>
      <c r="D77" s="19" t="s">
        <v>27</v>
      </c>
      <c r="E77" s="19"/>
      <c r="F77" s="20" t="n">
        <f aca="false">F78</f>
        <v>12180</v>
      </c>
      <c r="G77" s="20" t="n">
        <f aca="false">G78</f>
        <v>12180</v>
      </c>
    </row>
    <row r="78" customFormat="false" ht="15" hidden="false" customHeight="false" outlineLevel="0" collapsed="false">
      <c r="A78" s="24" t="s">
        <v>78</v>
      </c>
      <c r="B78" s="19" t="s">
        <v>19</v>
      </c>
      <c r="C78" s="19" t="s">
        <v>77</v>
      </c>
      <c r="D78" s="22" t="s">
        <v>79</v>
      </c>
      <c r="E78" s="19"/>
      <c r="F78" s="20" t="n">
        <f aca="false">F79+F81+F83</f>
        <v>12180</v>
      </c>
      <c r="G78" s="20" t="n">
        <f aca="false">G79+G81+G83</f>
        <v>12180</v>
      </c>
    </row>
    <row r="79" customFormat="false" ht="60" hidden="false" customHeight="false" outlineLevel="0" collapsed="false">
      <c r="A79" s="23" t="s">
        <v>30</v>
      </c>
      <c r="B79" s="19" t="s">
        <v>19</v>
      </c>
      <c r="C79" s="19" t="s">
        <v>77</v>
      </c>
      <c r="D79" s="22" t="s">
        <v>79</v>
      </c>
      <c r="E79" s="19" t="s">
        <v>31</v>
      </c>
      <c r="F79" s="20" t="n">
        <f aca="false">F80</f>
        <v>10992</v>
      </c>
      <c r="G79" s="20" t="n">
        <f aca="false">G80</f>
        <v>10992</v>
      </c>
    </row>
    <row r="80" customFormat="false" ht="30" hidden="false" customHeight="false" outlineLevel="0" collapsed="false">
      <c r="A80" s="23" t="s">
        <v>32</v>
      </c>
      <c r="B80" s="19" t="s">
        <v>19</v>
      </c>
      <c r="C80" s="19" t="s">
        <v>77</v>
      </c>
      <c r="D80" s="22" t="s">
        <v>79</v>
      </c>
      <c r="E80" s="19" t="s">
        <v>33</v>
      </c>
      <c r="F80" s="20" t="n">
        <f aca="false">прил_7!G933</f>
        <v>10992</v>
      </c>
      <c r="G80" s="20" t="n">
        <f aca="false">прил_7!H933</f>
        <v>10992</v>
      </c>
    </row>
    <row r="81" customFormat="false" ht="30" hidden="false" customHeight="false" outlineLevel="0" collapsed="false">
      <c r="A81" s="23" t="s">
        <v>44</v>
      </c>
      <c r="B81" s="19" t="s">
        <v>19</v>
      </c>
      <c r="C81" s="19" t="s">
        <v>77</v>
      </c>
      <c r="D81" s="22" t="s">
        <v>79</v>
      </c>
      <c r="E81" s="19" t="s">
        <v>45</v>
      </c>
      <c r="F81" s="20" t="n">
        <f aca="false">F82</f>
        <v>1173</v>
      </c>
      <c r="G81" s="20" t="n">
        <f aca="false">G82</f>
        <v>1173</v>
      </c>
    </row>
    <row r="82" customFormat="false" ht="30" hidden="false" customHeight="false" outlineLevel="0" collapsed="false">
      <c r="A82" s="23" t="s">
        <v>46</v>
      </c>
      <c r="B82" s="19" t="s">
        <v>19</v>
      </c>
      <c r="C82" s="19" t="s">
        <v>77</v>
      </c>
      <c r="D82" s="22" t="s">
        <v>79</v>
      </c>
      <c r="E82" s="19" t="s">
        <v>47</v>
      </c>
      <c r="F82" s="20" t="n">
        <f aca="false">прил_7!G935</f>
        <v>1173</v>
      </c>
      <c r="G82" s="20" t="n">
        <f aca="false">прил_7!H935</f>
        <v>1173</v>
      </c>
    </row>
    <row r="83" customFormat="false" ht="15" hidden="false" customHeight="false" outlineLevel="0" collapsed="false">
      <c r="A83" s="23" t="s">
        <v>60</v>
      </c>
      <c r="B83" s="19" t="s">
        <v>19</v>
      </c>
      <c r="C83" s="19" t="s">
        <v>77</v>
      </c>
      <c r="D83" s="22" t="s">
        <v>79</v>
      </c>
      <c r="E83" s="19" t="s">
        <v>61</v>
      </c>
      <c r="F83" s="20" t="n">
        <f aca="false">F84</f>
        <v>15</v>
      </c>
      <c r="G83" s="20" t="n">
        <f aca="false">G84</f>
        <v>15</v>
      </c>
    </row>
    <row r="84" customFormat="false" ht="15" hidden="false" customHeight="false" outlineLevel="0" collapsed="false">
      <c r="A84" s="26" t="s">
        <v>62</v>
      </c>
      <c r="B84" s="19" t="s">
        <v>19</v>
      </c>
      <c r="C84" s="19" t="s">
        <v>77</v>
      </c>
      <c r="D84" s="22" t="s">
        <v>79</v>
      </c>
      <c r="E84" s="19" t="s">
        <v>63</v>
      </c>
      <c r="F84" s="20" t="n">
        <f aca="false">прил_7!G937</f>
        <v>15</v>
      </c>
      <c r="G84" s="20" t="n">
        <f aca="false">прил_7!H937</f>
        <v>15</v>
      </c>
    </row>
    <row r="85" customFormat="false" ht="30" hidden="false" customHeight="false" outlineLevel="0" collapsed="false">
      <c r="A85" s="21" t="s">
        <v>36</v>
      </c>
      <c r="B85" s="19" t="s">
        <v>19</v>
      </c>
      <c r="C85" s="19" t="s">
        <v>77</v>
      </c>
      <c r="D85" s="22" t="s">
        <v>37</v>
      </c>
      <c r="E85" s="19"/>
      <c r="F85" s="20" t="n">
        <f aca="false">F86+F89</f>
        <v>5280</v>
      </c>
      <c r="G85" s="20" t="n">
        <f aca="false">G86+G89</f>
        <v>5310</v>
      </c>
    </row>
    <row r="86" customFormat="false" ht="15" hidden="false" customHeight="false" outlineLevel="0" collapsed="false">
      <c r="A86" s="24" t="s">
        <v>80</v>
      </c>
      <c r="B86" s="19" t="s">
        <v>19</v>
      </c>
      <c r="C86" s="19" t="s">
        <v>77</v>
      </c>
      <c r="D86" s="27" t="s">
        <v>81</v>
      </c>
      <c r="E86" s="19"/>
      <c r="F86" s="20" t="n">
        <f aca="false">F87</f>
        <v>1759.9</v>
      </c>
      <c r="G86" s="20" t="n">
        <f aca="false">G87</f>
        <v>1759.9</v>
      </c>
    </row>
    <row r="87" customFormat="false" ht="60" hidden="false" customHeight="false" outlineLevel="0" collapsed="false">
      <c r="A87" s="23" t="s">
        <v>30</v>
      </c>
      <c r="B87" s="19" t="s">
        <v>19</v>
      </c>
      <c r="C87" s="19" t="s">
        <v>77</v>
      </c>
      <c r="D87" s="27" t="s">
        <v>81</v>
      </c>
      <c r="E87" s="19" t="s">
        <v>31</v>
      </c>
      <c r="F87" s="20" t="n">
        <f aca="false">F88</f>
        <v>1759.9</v>
      </c>
      <c r="G87" s="20" t="n">
        <f aca="false">G88</f>
        <v>1759.9</v>
      </c>
    </row>
    <row r="88" customFormat="false" ht="30" hidden="false" customHeight="false" outlineLevel="0" collapsed="false">
      <c r="A88" s="23" t="s">
        <v>32</v>
      </c>
      <c r="B88" s="19" t="s">
        <v>19</v>
      </c>
      <c r="C88" s="19" t="s">
        <v>77</v>
      </c>
      <c r="D88" s="27" t="s">
        <v>81</v>
      </c>
      <c r="E88" s="19" t="s">
        <v>33</v>
      </c>
      <c r="F88" s="20" t="n">
        <f aca="false">прил_7!G952</f>
        <v>1759.9</v>
      </c>
      <c r="G88" s="20" t="n">
        <f aca="false">прил_7!H952</f>
        <v>1759.9</v>
      </c>
    </row>
    <row r="89" customFormat="false" ht="15" hidden="false" customHeight="false" outlineLevel="0" collapsed="false">
      <c r="A89" s="24" t="s">
        <v>82</v>
      </c>
      <c r="B89" s="19" t="s">
        <v>19</v>
      </c>
      <c r="C89" s="19" t="s">
        <v>77</v>
      </c>
      <c r="D89" s="27" t="s">
        <v>83</v>
      </c>
      <c r="E89" s="19"/>
      <c r="F89" s="20" t="n">
        <f aca="false">F90+F92+F94</f>
        <v>3520.1</v>
      </c>
      <c r="G89" s="20" t="n">
        <f aca="false">G90+G92+G94</f>
        <v>3550.1</v>
      </c>
    </row>
    <row r="90" customFormat="false" ht="60" hidden="false" customHeight="false" outlineLevel="0" collapsed="false">
      <c r="A90" s="23" t="s">
        <v>30</v>
      </c>
      <c r="B90" s="19" t="s">
        <v>19</v>
      </c>
      <c r="C90" s="19" t="s">
        <v>77</v>
      </c>
      <c r="D90" s="27" t="s">
        <v>83</v>
      </c>
      <c r="E90" s="19" t="s">
        <v>31</v>
      </c>
      <c r="F90" s="20" t="n">
        <f aca="false">F91</f>
        <v>3002.7</v>
      </c>
      <c r="G90" s="20" t="n">
        <f aca="false">G91</f>
        <v>3002.7</v>
      </c>
    </row>
    <row r="91" customFormat="false" ht="30" hidden="false" customHeight="false" outlineLevel="0" collapsed="false">
      <c r="A91" s="23" t="s">
        <v>32</v>
      </c>
      <c r="B91" s="19" t="s">
        <v>19</v>
      </c>
      <c r="C91" s="19" t="s">
        <v>77</v>
      </c>
      <c r="D91" s="27" t="s">
        <v>83</v>
      </c>
      <c r="E91" s="19" t="s">
        <v>33</v>
      </c>
      <c r="F91" s="20" t="n">
        <f aca="false">прил_7!G955</f>
        <v>3002.7</v>
      </c>
      <c r="G91" s="20" t="n">
        <f aca="false">прил_7!H955</f>
        <v>3002.7</v>
      </c>
    </row>
    <row r="92" customFormat="false" ht="30" hidden="false" customHeight="false" outlineLevel="0" collapsed="false">
      <c r="A92" s="23" t="s">
        <v>44</v>
      </c>
      <c r="B92" s="19" t="s">
        <v>19</v>
      </c>
      <c r="C92" s="19" t="s">
        <v>77</v>
      </c>
      <c r="D92" s="27" t="s">
        <v>83</v>
      </c>
      <c r="E92" s="19" t="s">
        <v>45</v>
      </c>
      <c r="F92" s="20" t="n">
        <f aca="false">F93</f>
        <v>433.4</v>
      </c>
      <c r="G92" s="20" t="n">
        <f aca="false">G93</f>
        <v>463.4</v>
      </c>
    </row>
    <row r="93" customFormat="false" ht="30" hidden="false" customHeight="false" outlineLevel="0" collapsed="false">
      <c r="A93" s="23" t="s">
        <v>46</v>
      </c>
      <c r="B93" s="19" t="s">
        <v>19</v>
      </c>
      <c r="C93" s="19" t="s">
        <v>77</v>
      </c>
      <c r="D93" s="27" t="s">
        <v>83</v>
      </c>
      <c r="E93" s="19" t="s">
        <v>47</v>
      </c>
      <c r="F93" s="20" t="n">
        <f aca="false">прил_7!G957</f>
        <v>433.4</v>
      </c>
      <c r="G93" s="20" t="n">
        <f aca="false">прил_7!H957</f>
        <v>463.4</v>
      </c>
    </row>
    <row r="94" customFormat="false" ht="15" hidden="false" customHeight="false" outlineLevel="0" collapsed="false">
      <c r="A94" s="23" t="s">
        <v>60</v>
      </c>
      <c r="B94" s="19" t="s">
        <v>19</v>
      </c>
      <c r="C94" s="19" t="s">
        <v>77</v>
      </c>
      <c r="D94" s="27" t="s">
        <v>83</v>
      </c>
      <c r="E94" s="19" t="s">
        <v>61</v>
      </c>
      <c r="F94" s="20" t="n">
        <f aca="false">F95</f>
        <v>84</v>
      </c>
      <c r="G94" s="20" t="n">
        <f aca="false">G95</f>
        <v>84</v>
      </c>
    </row>
    <row r="95" customFormat="false" ht="15" hidden="false" customHeight="false" outlineLevel="0" collapsed="false">
      <c r="A95" s="26" t="s">
        <v>62</v>
      </c>
      <c r="B95" s="19" t="s">
        <v>19</v>
      </c>
      <c r="C95" s="19" t="s">
        <v>77</v>
      </c>
      <c r="D95" s="27" t="s">
        <v>83</v>
      </c>
      <c r="E95" s="19" t="s">
        <v>63</v>
      </c>
      <c r="F95" s="20" t="n">
        <f aca="false">прил_7!G959</f>
        <v>84</v>
      </c>
      <c r="G95" s="20" t="n">
        <f aca="false">прил_7!H959</f>
        <v>84</v>
      </c>
    </row>
    <row r="96" customFormat="false" ht="15" hidden="false" customHeight="false" outlineLevel="0" collapsed="false">
      <c r="A96" s="18" t="s">
        <v>84</v>
      </c>
      <c r="B96" s="19" t="s">
        <v>19</v>
      </c>
      <c r="C96" s="19" t="s">
        <v>85</v>
      </c>
      <c r="D96" s="19"/>
      <c r="E96" s="19"/>
      <c r="F96" s="20" t="n">
        <f aca="false">F97</f>
        <v>1000</v>
      </c>
      <c r="G96" s="20" t="n">
        <f aca="false">G97</f>
        <v>1000</v>
      </c>
    </row>
    <row r="97" customFormat="false" ht="15" hidden="false" customHeight="false" outlineLevel="0" collapsed="false">
      <c r="A97" s="24" t="s">
        <v>86</v>
      </c>
      <c r="B97" s="19" t="s">
        <v>19</v>
      </c>
      <c r="C97" s="19" t="s">
        <v>85</v>
      </c>
      <c r="D97" s="22" t="s">
        <v>87</v>
      </c>
      <c r="E97" s="20"/>
      <c r="F97" s="20" t="n">
        <f aca="false">F98</f>
        <v>1000</v>
      </c>
      <c r="G97" s="20" t="n">
        <f aca="false">G98</f>
        <v>1000</v>
      </c>
    </row>
    <row r="98" customFormat="false" ht="15" hidden="false" customHeight="false" outlineLevel="0" collapsed="false">
      <c r="A98" s="29" t="s">
        <v>60</v>
      </c>
      <c r="B98" s="19" t="s">
        <v>19</v>
      </c>
      <c r="C98" s="19" t="s">
        <v>85</v>
      </c>
      <c r="D98" s="22" t="s">
        <v>87</v>
      </c>
      <c r="E98" s="19" t="s">
        <v>61</v>
      </c>
      <c r="F98" s="20" t="n">
        <f aca="false">F99</f>
        <v>1000</v>
      </c>
      <c r="G98" s="20" t="n">
        <f aca="false">G99</f>
        <v>1000</v>
      </c>
    </row>
    <row r="99" customFormat="false" ht="15" hidden="false" customHeight="false" outlineLevel="0" collapsed="false">
      <c r="A99" s="18" t="s">
        <v>88</v>
      </c>
      <c r="B99" s="19" t="s">
        <v>19</v>
      </c>
      <c r="C99" s="19" t="s">
        <v>85</v>
      </c>
      <c r="D99" s="22" t="s">
        <v>87</v>
      </c>
      <c r="E99" s="19" t="s">
        <v>89</v>
      </c>
      <c r="F99" s="20" t="n">
        <f aca="false">прил_7!G80</f>
        <v>1000</v>
      </c>
      <c r="G99" s="20" t="n">
        <f aca="false">прил_7!H80</f>
        <v>1000</v>
      </c>
    </row>
    <row r="100" customFormat="false" ht="15" hidden="false" customHeight="false" outlineLevel="0" collapsed="false">
      <c r="A100" s="18" t="s">
        <v>90</v>
      </c>
      <c r="B100" s="19" t="s">
        <v>19</v>
      </c>
      <c r="C100" s="19" t="s">
        <v>91</v>
      </c>
      <c r="D100" s="19"/>
      <c r="E100" s="19"/>
      <c r="F100" s="20" t="n">
        <f aca="false">F101+F107+F126+F168+F162+F120</f>
        <v>138740.7</v>
      </c>
      <c r="G100" s="20" t="n">
        <f aca="false">G101+G107+G126+G168+G162+G120</f>
        <v>140368.9</v>
      </c>
    </row>
    <row r="101" customFormat="false" ht="15" hidden="false" customHeight="false" outlineLevel="0" collapsed="false">
      <c r="A101" s="21" t="s">
        <v>92</v>
      </c>
      <c r="B101" s="19" t="s">
        <v>19</v>
      </c>
      <c r="C101" s="19" t="s">
        <v>91</v>
      </c>
      <c r="D101" s="22" t="s">
        <v>93</v>
      </c>
      <c r="E101" s="19"/>
      <c r="F101" s="20" t="n">
        <f aca="false">F102</f>
        <v>841</v>
      </c>
      <c r="G101" s="20" t="n">
        <f aca="false">G102</f>
        <v>843</v>
      </c>
    </row>
    <row r="102" customFormat="false" ht="15" hidden="false" customHeight="false" outlineLevel="0" collapsed="false">
      <c r="A102" s="21" t="s">
        <v>94</v>
      </c>
      <c r="B102" s="19" t="s">
        <v>19</v>
      </c>
      <c r="C102" s="19" t="s">
        <v>91</v>
      </c>
      <c r="D102" s="22" t="s">
        <v>95</v>
      </c>
      <c r="E102" s="19"/>
      <c r="F102" s="20" t="n">
        <f aca="false">F103</f>
        <v>841</v>
      </c>
      <c r="G102" s="20" t="n">
        <f aca="false">G103</f>
        <v>843</v>
      </c>
    </row>
    <row r="103" customFormat="false" ht="60" hidden="false" customHeight="false" outlineLevel="0" collapsed="false">
      <c r="A103" s="30" t="s">
        <v>96</v>
      </c>
      <c r="B103" s="19" t="s">
        <v>19</v>
      </c>
      <c r="C103" s="19" t="s">
        <v>91</v>
      </c>
      <c r="D103" s="22" t="s">
        <v>97</v>
      </c>
      <c r="E103" s="19"/>
      <c r="F103" s="20" t="n">
        <f aca="false">F104</f>
        <v>841</v>
      </c>
      <c r="G103" s="20" t="n">
        <f aca="false">G104</f>
        <v>843</v>
      </c>
    </row>
    <row r="104" customFormat="false" ht="60" hidden="false" customHeight="false" outlineLevel="0" collapsed="false">
      <c r="A104" s="30" t="s">
        <v>98</v>
      </c>
      <c r="B104" s="19" t="s">
        <v>19</v>
      </c>
      <c r="C104" s="19" t="s">
        <v>91</v>
      </c>
      <c r="D104" s="22" t="s">
        <v>99</v>
      </c>
      <c r="E104" s="19"/>
      <c r="F104" s="20" t="n">
        <f aca="false">F105</f>
        <v>841</v>
      </c>
      <c r="G104" s="20" t="n">
        <f aca="false">G105</f>
        <v>843</v>
      </c>
    </row>
    <row r="105" customFormat="false" ht="60" hidden="false" customHeight="false" outlineLevel="0" collapsed="false">
      <c r="A105" s="23" t="s">
        <v>30</v>
      </c>
      <c r="B105" s="19" t="s">
        <v>19</v>
      </c>
      <c r="C105" s="19" t="s">
        <v>91</v>
      </c>
      <c r="D105" s="22" t="s">
        <v>99</v>
      </c>
      <c r="E105" s="19" t="s">
        <v>31</v>
      </c>
      <c r="F105" s="20" t="n">
        <f aca="false">F106</f>
        <v>841</v>
      </c>
      <c r="G105" s="20" t="n">
        <f aca="false">G106</f>
        <v>843</v>
      </c>
    </row>
    <row r="106" customFormat="false" ht="30" hidden="false" customHeight="false" outlineLevel="0" collapsed="false">
      <c r="A106" s="23" t="s">
        <v>32</v>
      </c>
      <c r="B106" s="19" t="s">
        <v>19</v>
      </c>
      <c r="C106" s="19" t="s">
        <v>91</v>
      </c>
      <c r="D106" s="22" t="s">
        <v>99</v>
      </c>
      <c r="E106" s="19" t="s">
        <v>33</v>
      </c>
      <c r="F106" s="20" t="n">
        <f aca="false">прил_7!G87</f>
        <v>841</v>
      </c>
      <c r="G106" s="20" t="n">
        <f aca="false">прил_7!H87</f>
        <v>843</v>
      </c>
    </row>
    <row r="107" customFormat="false" ht="15" hidden="false" customHeight="false" outlineLevel="0" collapsed="false">
      <c r="A107" s="21" t="s">
        <v>100</v>
      </c>
      <c r="B107" s="19" t="s">
        <v>19</v>
      </c>
      <c r="C107" s="19" t="s">
        <v>91</v>
      </c>
      <c r="D107" s="22" t="s">
        <v>101</v>
      </c>
      <c r="E107" s="19"/>
      <c r="F107" s="20" t="n">
        <f aca="false">F113+F108</f>
        <v>3039</v>
      </c>
      <c r="G107" s="20" t="n">
        <f aca="false">G113+G108</f>
        <v>3039</v>
      </c>
    </row>
    <row r="108" customFormat="false" ht="15" hidden="false" customHeight="false" outlineLevel="0" collapsed="false">
      <c r="A108" s="21" t="s">
        <v>102</v>
      </c>
      <c r="B108" s="19" t="s">
        <v>19</v>
      </c>
      <c r="C108" s="19" t="s">
        <v>91</v>
      </c>
      <c r="D108" s="22" t="s">
        <v>103</v>
      </c>
      <c r="E108" s="19"/>
      <c r="F108" s="20" t="n">
        <f aca="false">F109</f>
        <v>862</v>
      </c>
      <c r="G108" s="20" t="n">
        <f aca="false">G109</f>
        <v>862</v>
      </c>
    </row>
    <row r="109" customFormat="false" ht="45" hidden="false" customHeight="false" outlineLevel="0" collapsed="false">
      <c r="A109" s="21" t="s">
        <v>104</v>
      </c>
      <c r="B109" s="19" t="s">
        <v>19</v>
      </c>
      <c r="C109" s="19" t="s">
        <v>91</v>
      </c>
      <c r="D109" s="22" t="s">
        <v>105</v>
      </c>
      <c r="E109" s="19"/>
      <c r="F109" s="20" t="n">
        <f aca="false">F110</f>
        <v>862</v>
      </c>
      <c r="G109" s="20" t="n">
        <f aca="false">G110</f>
        <v>862</v>
      </c>
    </row>
    <row r="110" customFormat="false" ht="60" hidden="false" customHeight="false" outlineLevel="0" collapsed="false">
      <c r="A110" s="30" t="s">
        <v>106</v>
      </c>
      <c r="B110" s="19" t="s">
        <v>19</v>
      </c>
      <c r="C110" s="19" t="s">
        <v>91</v>
      </c>
      <c r="D110" s="22" t="s">
        <v>107</v>
      </c>
      <c r="E110" s="19"/>
      <c r="F110" s="31" t="n">
        <f aca="false">F111</f>
        <v>862</v>
      </c>
      <c r="G110" s="31" t="n">
        <f aca="false">G111</f>
        <v>862</v>
      </c>
    </row>
    <row r="111" customFormat="false" ht="60" hidden="false" customHeight="false" outlineLevel="0" collapsed="false">
      <c r="A111" s="23" t="s">
        <v>30</v>
      </c>
      <c r="B111" s="19" t="s">
        <v>19</v>
      </c>
      <c r="C111" s="19" t="s">
        <v>91</v>
      </c>
      <c r="D111" s="22" t="s">
        <v>107</v>
      </c>
      <c r="E111" s="19" t="s">
        <v>31</v>
      </c>
      <c r="F111" s="31" t="n">
        <f aca="false">F112</f>
        <v>862</v>
      </c>
      <c r="G111" s="31" t="n">
        <f aca="false">G112</f>
        <v>862</v>
      </c>
    </row>
    <row r="112" customFormat="false" ht="15" hidden="false" customHeight="false" outlineLevel="0" collapsed="false">
      <c r="A112" s="26" t="s">
        <v>108</v>
      </c>
      <c r="B112" s="19" t="s">
        <v>19</v>
      </c>
      <c r="C112" s="19" t="s">
        <v>91</v>
      </c>
      <c r="D112" s="22" t="s">
        <v>107</v>
      </c>
      <c r="E112" s="19" t="s">
        <v>109</v>
      </c>
      <c r="F112" s="31" t="n">
        <v>862</v>
      </c>
      <c r="G112" s="31" t="n">
        <v>862</v>
      </c>
    </row>
    <row r="113" customFormat="false" ht="15" hidden="false" customHeight="false" outlineLevel="0" collapsed="false">
      <c r="A113" s="21" t="s">
        <v>110</v>
      </c>
      <c r="B113" s="19" t="s">
        <v>19</v>
      </c>
      <c r="C113" s="19" t="s">
        <v>91</v>
      </c>
      <c r="D113" s="22" t="s">
        <v>111</v>
      </c>
      <c r="E113" s="19"/>
      <c r="F113" s="20" t="n">
        <f aca="false">F114</f>
        <v>2177</v>
      </c>
      <c r="G113" s="20" t="n">
        <f aca="false">G114</f>
        <v>2177</v>
      </c>
    </row>
    <row r="114" customFormat="false" ht="75" hidden="false" customHeight="false" outlineLevel="0" collapsed="false">
      <c r="A114" s="21" t="s">
        <v>112</v>
      </c>
      <c r="B114" s="19" t="s">
        <v>19</v>
      </c>
      <c r="C114" s="19" t="s">
        <v>91</v>
      </c>
      <c r="D114" s="22" t="s">
        <v>113</v>
      </c>
      <c r="E114" s="19"/>
      <c r="F114" s="20" t="n">
        <f aca="false">F115</f>
        <v>2177</v>
      </c>
      <c r="G114" s="20" t="n">
        <f aca="false">G115</f>
        <v>2177</v>
      </c>
    </row>
    <row r="115" customFormat="false" ht="60" hidden="false" customHeight="false" outlineLevel="0" collapsed="false">
      <c r="A115" s="30" t="s">
        <v>114</v>
      </c>
      <c r="B115" s="19" t="s">
        <v>19</v>
      </c>
      <c r="C115" s="19" t="s">
        <v>91</v>
      </c>
      <c r="D115" s="22" t="s">
        <v>115</v>
      </c>
      <c r="E115" s="19"/>
      <c r="F115" s="20" t="n">
        <f aca="false">F116+F118</f>
        <v>2177</v>
      </c>
      <c r="G115" s="20" t="n">
        <f aca="false">G116+G118</f>
        <v>2177</v>
      </c>
    </row>
    <row r="116" customFormat="false" ht="60" hidden="false" customHeight="false" outlineLevel="0" collapsed="false">
      <c r="A116" s="23" t="s">
        <v>30</v>
      </c>
      <c r="B116" s="19" t="s">
        <v>19</v>
      </c>
      <c r="C116" s="19" t="s">
        <v>91</v>
      </c>
      <c r="D116" s="22" t="s">
        <v>115</v>
      </c>
      <c r="E116" s="19" t="s">
        <v>31</v>
      </c>
      <c r="F116" s="20" t="n">
        <f aca="false">F117</f>
        <v>1848.9</v>
      </c>
      <c r="G116" s="20" t="n">
        <f aca="false">G117</f>
        <v>1848.9</v>
      </c>
    </row>
    <row r="117" customFormat="false" ht="30" hidden="false" customHeight="false" outlineLevel="0" collapsed="false">
      <c r="A117" s="23" t="s">
        <v>32</v>
      </c>
      <c r="B117" s="19" t="s">
        <v>19</v>
      </c>
      <c r="C117" s="19" t="s">
        <v>91</v>
      </c>
      <c r="D117" s="22" t="s">
        <v>115</v>
      </c>
      <c r="E117" s="19" t="s">
        <v>33</v>
      </c>
      <c r="F117" s="20" t="n">
        <f aca="false">прил_7!G98</f>
        <v>1848.9</v>
      </c>
      <c r="G117" s="20" t="n">
        <f aca="false">прил_7!H98</f>
        <v>1848.9</v>
      </c>
    </row>
    <row r="118" customFormat="false" ht="30" hidden="false" customHeight="false" outlineLevel="0" collapsed="false">
      <c r="A118" s="23" t="s">
        <v>44</v>
      </c>
      <c r="B118" s="19" t="s">
        <v>19</v>
      </c>
      <c r="C118" s="19" t="s">
        <v>91</v>
      </c>
      <c r="D118" s="22" t="s">
        <v>115</v>
      </c>
      <c r="E118" s="19" t="s">
        <v>45</v>
      </c>
      <c r="F118" s="20" t="n">
        <f aca="false">F119</f>
        <v>328.1</v>
      </c>
      <c r="G118" s="20" t="n">
        <f aca="false">G119</f>
        <v>328.1</v>
      </c>
    </row>
    <row r="119" customFormat="false" ht="30" hidden="false" customHeight="false" outlineLevel="0" collapsed="false">
      <c r="A119" s="23" t="s">
        <v>46</v>
      </c>
      <c r="B119" s="19" t="s">
        <v>19</v>
      </c>
      <c r="C119" s="19" t="s">
        <v>91</v>
      </c>
      <c r="D119" s="22" t="s">
        <v>115</v>
      </c>
      <c r="E119" s="19" t="s">
        <v>47</v>
      </c>
      <c r="F119" s="20" t="n">
        <f aca="false">прил_7!G100</f>
        <v>328.1</v>
      </c>
      <c r="G119" s="20" t="n">
        <f aca="false">прил_7!H100</f>
        <v>328.1</v>
      </c>
    </row>
    <row r="120" customFormat="false" ht="30" hidden="false" customHeight="false" outlineLevel="0" collapsed="false">
      <c r="A120" s="21" t="s">
        <v>116</v>
      </c>
      <c r="B120" s="19" t="s">
        <v>19</v>
      </c>
      <c r="C120" s="19" t="s">
        <v>91</v>
      </c>
      <c r="D120" s="22" t="s">
        <v>117</v>
      </c>
      <c r="E120" s="19"/>
      <c r="F120" s="20" t="n">
        <f aca="false">F121</f>
        <v>879.6</v>
      </c>
      <c r="G120" s="20" t="n">
        <f aca="false">G121</f>
        <v>879.6</v>
      </c>
    </row>
    <row r="121" customFormat="false" ht="30" hidden="false" customHeight="false" outlineLevel="0" collapsed="false">
      <c r="A121" s="21" t="s">
        <v>118</v>
      </c>
      <c r="B121" s="19" t="s">
        <v>19</v>
      </c>
      <c r="C121" s="19" t="s">
        <v>91</v>
      </c>
      <c r="D121" s="22" t="s">
        <v>119</v>
      </c>
      <c r="E121" s="19"/>
      <c r="F121" s="20" t="n">
        <f aca="false">F122</f>
        <v>879.6</v>
      </c>
      <c r="G121" s="20" t="n">
        <f aca="false">G122</f>
        <v>879.6</v>
      </c>
    </row>
    <row r="122" customFormat="false" ht="45" hidden="false" customHeight="false" outlineLevel="0" collapsed="false">
      <c r="A122" s="30" t="s">
        <v>120</v>
      </c>
      <c r="B122" s="19" t="s">
        <v>19</v>
      </c>
      <c r="C122" s="19" t="s">
        <v>91</v>
      </c>
      <c r="D122" s="22" t="s">
        <v>121</v>
      </c>
      <c r="E122" s="19"/>
      <c r="F122" s="20" t="n">
        <f aca="false">F123</f>
        <v>879.6</v>
      </c>
      <c r="G122" s="20" t="n">
        <f aca="false">G123</f>
        <v>879.6</v>
      </c>
    </row>
    <row r="123" customFormat="false" ht="15" hidden="false" customHeight="false" outlineLevel="0" collapsed="false">
      <c r="A123" s="23" t="s">
        <v>122</v>
      </c>
      <c r="B123" s="19" t="s">
        <v>19</v>
      </c>
      <c r="C123" s="19" t="s">
        <v>91</v>
      </c>
      <c r="D123" s="22" t="s">
        <v>123</v>
      </c>
      <c r="E123" s="19"/>
      <c r="F123" s="20" t="n">
        <f aca="false">F124</f>
        <v>879.6</v>
      </c>
      <c r="G123" s="20" t="n">
        <f aca="false">G124</f>
        <v>879.6</v>
      </c>
    </row>
    <row r="124" customFormat="false" ht="30" hidden="false" customHeight="false" outlineLevel="0" collapsed="false">
      <c r="A124" s="23" t="s">
        <v>124</v>
      </c>
      <c r="B124" s="19" t="s">
        <v>19</v>
      </c>
      <c r="C124" s="19" t="s">
        <v>91</v>
      </c>
      <c r="D124" s="22" t="s">
        <v>123</v>
      </c>
      <c r="E124" s="19" t="s">
        <v>125</v>
      </c>
      <c r="F124" s="20" t="n">
        <f aca="false">F125</f>
        <v>879.6</v>
      </c>
      <c r="G124" s="20" t="n">
        <f aca="false">G125</f>
        <v>879.6</v>
      </c>
    </row>
    <row r="125" customFormat="false" ht="15" hidden="false" customHeight="false" outlineLevel="0" collapsed="false">
      <c r="A125" s="23" t="s">
        <v>126</v>
      </c>
      <c r="B125" s="19" t="s">
        <v>19</v>
      </c>
      <c r="C125" s="19" t="s">
        <v>91</v>
      </c>
      <c r="D125" s="22" t="s">
        <v>123</v>
      </c>
      <c r="E125" s="19" t="s">
        <v>127</v>
      </c>
      <c r="F125" s="20" t="n">
        <f aca="false">прил_7!G106</f>
        <v>879.6</v>
      </c>
      <c r="G125" s="20" t="n">
        <f aca="false">прил_7!H106</f>
        <v>879.6</v>
      </c>
    </row>
    <row r="126" customFormat="false" ht="30" hidden="false" customHeight="false" outlineLevel="0" collapsed="false">
      <c r="A126" s="21" t="s">
        <v>22</v>
      </c>
      <c r="B126" s="19" t="s">
        <v>19</v>
      </c>
      <c r="C126" s="19" t="s">
        <v>91</v>
      </c>
      <c r="D126" s="22" t="s">
        <v>23</v>
      </c>
      <c r="E126" s="25"/>
      <c r="F126" s="20" t="n">
        <f aca="false">F127+F135</f>
        <v>83533.5</v>
      </c>
      <c r="G126" s="20" t="n">
        <f aca="false">G127+G135</f>
        <v>84533.5</v>
      </c>
    </row>
    <row r="127" customFormat="false" ht="15" hidden="false" customHeight="false" outlineLevel="0" collapsed="false">
      <c r="A127" s="21" t="s">
        <v>128</v>
      </c>
      <c r="B127" s="19" t="s">
        <v>19</v>
      </c>
      <c r="C127" s="19" t="s">
        <v>91</v>
      </c>
      <c r="D127" s="22" t="s">
        <v>129</v>
      </c>
      <c r="E127" s="25"/>
      <c r="F127" s="20" t="n">
        <f aca="false">F128</f>
        <v>19424.8</v>
      </c>
      <c r="G127" s="20" t="n">
        <f aca="false">G128</f>
        <v>20424.8</v>
      </c>
    </row>
    <row r="128" customFormat="false" ht="45" hidden="false" customHeight="false" outlineLevel="0" collapsed="false">
      <c r="A128" s="30" t="s">
        <v>130</v>
      </c>
      <c r="B128" s="19" t="s">
        <v>19</v>
      </c>
      <c r="C128" s="19" t="s">
        <v>91</v>
      </c>
      <c r="D128" s="22" t="s">
        <v>131</v>
      </c>
      <c r="E128" s="25"/>
      <c r="F128" s="20" t="n">
        <f aca="false">F129+F132</f>
        <v>19424.8</v>
      </c>
      <c r="G128" s="20" t="n">
        <f aca="false">G129+G132</f>
        <v>20424.8</v>
      </c>
    </row>
    <row r="129" customFormat="false" ht="30" hidden="false" customHeight="false" outlineLevel="0" collapsed="false">
      <c r="A129" s="24" t="s">
        <v>132</v>
      </c>
      <c r="B129" s="19" t="s">
        <v>19</v>
      </c>
      <c r="C129" s="19" t="s">
        <v>91</v>
      </c>
      <c r="D129" s="22" t="s">
        <v>133</v>
      </c>
      <c r="E129" s="25"/>
      <c r="F129" s="20" t="n">
        <f aca="false">F130</f>
        <v>6824.8</v>
      </c>
      <c r="G129" s="20" t="n">
        <f aca="false">G130</f>
        <v>7824.8</v>
      </c>
    </row>
    <row r="130" customFormat="false" ht="30" hidden="false" customHeight="false" outlineLevel="0" collapsed="false">
      <c r="A130" s="23" t="s">
        <v>44</v>
      </c>
      <c r="B130" s="19" t="s">
        <v>19</v>
      </c>
      <c r="C130" s="19" t="s">
        <v>91</v>
      </c>
      <c r="D130" s="22" t="s">
        <v>133</v>
      </c>
      <c r="E130" s="19" t="n">
        <v>200</v>
      </c>
      <c r="F130" s="20" t="n">
        <f aca="false">F131</f>
        <v>6824.8</v>
      </c>
      <c r="G130" s="20" t="n">
        <f aca="false">G131</f>
        <v>7824.8</v>
      </c>
    </row>
    <row r="131" customFormat="false" ht="30" hidden="false" customHeight="false" outlineLevel="0" collapsed="false">
      <c r="A131" s="23" t="s">
        <v>46</v>
      </c>
      <c r="B131" s="19" t="s">
        <v>19</v>
      </c>
      <c r="C131" s="19" t="s">
        <v>91</v>
      </c>
      <c r="D131" s="22" t="s">
        <v>133</v>
      </c>
      <c r="E131" s="19" t="n">
        <v>240</v>
      </c>
      <c r="F131" s="20" t="n">
        <f aca="false">прил_7!G112</f>
        <v>6824.8</v>
      </c>
      <c r="G131" s="20" t="n">
        <f aca="false">прил_7!H112</f>
        <v>7824.8</v>
      </c>
    </row>
    <row r="132" customFormat="false" ht="30" hidden="false" customHeight="false" outlineLevel="0" collapsed="false">
      <c r="A132" s="21" t="s">
        <v>134</v>
      </c>
      <c r="B132" s="19" t="s">
        <v>19</v>
      </c>
      <c r="C132" s="19" t="s">
        <v>91</v>
      </c>
      <c r="D132" s="22" t="s">
        <v>135</v>
      </c>
      <c r="E132" s="25"/>
      <c r="F132" s="20" t="n">
        <f aca="false">F133</f>
        <v>12600</v>
      </c>
      <c r="G132" s="20" t="n">
        <f aca="false">G133</f>
        <v>12600</v>
      </c>
    </row>
    <row r="133" customFormat="false" ht="30" hidden="false" customHeight="false" outlineLevel="0" collapsed="false">
      <c r="A133" s="23" t="s">
        <v>44</v>
      </c>
      <c r="B133" s="19" t="s">
        <v>19</v>
      </c>
      <c r="C133" s="19" t="s">
        <v>91</v>
      </c>
      <c r="D133" s="22" t="s">
        <v>135</v>
      </c>
      <c r="E133" s="19" t="n">
        <v>200</v>
      </c>
      <c r="F133" s="20" t="n">
        <f aca="false">F134</f>
        <v>12600</v>
      </c>
      <c r="G133" s="20" t="n">
        <f aca="false">G134</f>
        <v>12600</v>
      </c>
    </row>
    <row r="134" customFormat="false" ht="30" hidden="false" customHeight="false" outlineLevel="0" collapsed="false">
      <c r="A134" s="23" t="s">
        <v>46</v>
      </c>
      <c r="B134" s="19" t="s">
        <v>19</v>
      </c>
      <c r="C134" s="19" t="s">
        <v>91</v>
      </c>
      <c r="D134" s="22" t="s">
        <v>135</v>
      </c>
      <c r="E134" s="19" t="n">
        <v>240</v>
      </c>
      <c r="F134" s="20" t="n">
        <f aca="false">прил_7!G115</f>
        <v>12600</v>
      </c>
      <c r="G134" s="20" t="n">
        <f aca="false">прил_7!H115</f>
        <v>12600</v>
      </c>
    </row>
    <row r="135" customFormat="false" ht="15" hidden="false" customHeight="false" outlineLevel="0" collapsed="false">
      <c r="A135" s="21" t="s">
        <v>24</v>
      </c>
      <c r="B135" s="19" t="s">
        <v>19</v>
      </c>
      <c r="C135" s="19" t="s">
        <v>91</v>
      </c>
      <c r="D135" s="22" t="s">
        <v>25</v>
      </c>
      <c r="E135" s="19"/>
      <c r="F135" s="20" t="n">
        <f aca="false">F136</f>
        <v>64108.7</v>
      </c>
      <c r="G135" s="20" t="n">
        <f aca="false">G136</f>
        <v>64108.7</v>
      </c>
    </row>
    <row r="136" customFormat="false" ht="30" hidden="false" customHeight="false" outlineLevel="0" collapsed="false">
      <c r="A136" s="21" t="s">
        <v>26</v>
      </c>
      <c r="B136" s="19" t="s">
        <v>19</v>
      </c>
      <c r="C136" s="19" t="s">
        <v>91</v>
      </c>
      <c r="D136" s="22" t="s">
        <v>27</v>
      </c>
      <c r="E136" s="19"/>
      <c r="F136" s="20" t="n">
        <f aca="false">F137+F148+F155+F144</f>
        <v>64108.7</v>
      </c>
      <c r="G136" s="20" t="n">
        <f aca="false">G137+G148+G155+G144</f>
        <v>64108.7</v>
      </c>
    </row>
    <row r="137" customFormat="false" ht="15" hidden="false" customHeight="false" outlineLevel="0" collapsed="false">
      <c r="A137" s="21" t="s">
        <v>136</v>
      </c>
      <c r="B137" s="19" t="s">
        <v>19</v>
      </c>
      <c r="C137" s="19" t="s">
        <v>91</v>
      </c>
      <c r="D137" s="22" t="s">
        <v>137</v>
      </c>
      <c r="E137" s="25"/>
      <c r="F137" s="20" t="n">
        <f aca="false">F138+F140+F142</f>
        <v>10117.1</v>
      </c>
      <c r="G137" s="20" t="n">
        <f aca="false">G138+G140+G142</f>
        <v>10117.1</v>
      </c>
    </row>
    <row r="138" customFormat="false" ht="60" hidden="false" customHeight="false" outlineLevel="0" collapsed="false">
      <c r="A138" s="23" t="s">
        <v>30</v>
      </c>
      <c r="B138" s="19" t="s">
        <v>19</v>
      </c>
      <c r="C138" s="19" t="s">
        <v>91</v>
      </c>
      <c r="D138" s="22" t="s">
        <v>137</v>
      </c>
      <c r="E138" s="19" t="s">
        <v>31</v>
      </c>
      <c r="F138" s="20" t="n">
        <f aca="false">F139</f>
        <v>8932.4</v>
      </c>
      <c r="G138" s="20" t="n">
        <f aca="false">G139</f>
        <v>8932.4</v>
      </c>
    </row>
    <row r="139" customFormat="false" ht="30" hidden="false" customHeight="false" outlineLevel="0" collapsed="false">
      <c r="A139" s="23" t="s">
        <v>32</v>
      </c>
      <c r="B139" s="19" t="s">
        <v>19</v>
      </c>
      <c r="C139" s="19" t="s">
        <v>91</v>
      </c>
      <c r="D139" s="22" t="s">
        <v>137</v>
      </c>
      <c r="E139" s="19" t="s">
        <v>33</v>
      </c>
      <c r="F139" s="20" t="n">
        <f aca="false">прил_7!G120</f>
        <v>8932.4</v>
      </c>
      <c r="G139" s="20" t="n">
        <f aca="false">прил_7!H120</f>
        <v>8932.4</v>
      </c>
    </row>
    <row r="140" customFormat="false" ht="30" hidden="false" customHeight="false" outlineLevel="0" collapsed="false">
      <c r="A140" s="23" t="s">
        <v>44</v>
      </c>
      <c r="B140" s="19" t="s">
        <v>19</v>
      </c>
      <c r="C140" s="19" t="s">
        <v>91</v>
      </c>
      <c r="D140" s="22" t="s">
        <v>137</v>
      </c>
      <c r="E140" s="19" t="s">
        <v>45</v>
      </c>
      <c r="F140" s="20" t="n">
        <f aca="false">F141</f>
        <v>1181.7</v>
      </c>
      <c r="G140" s="20" t="n">
        <f aca="false">G141</f>
        <v>1181.7</v>
      </c>
    </row>
    <row r="141" customFormat="false" ht="30" hidden="false" customHeight="false" outlineLevel="0" collapsed="false">
      <c r="A141" s="23" t="s">
        <v>46</v>
      </c>
      <c r="B141" s="19" t="s">
        <v>19</v>
      </c>
      <c r="C141" s="19" t="s">
        <v>91</v>
      </c>
      <c r="D141" s="22" t="s">
        <v>137</v>
      </c>
      <c r="E141" s="19" t="s">
        <v>47</v>
      </c>
      <c r="F141" s="20" t="n">
        <f aca="false">прил_7!G122</f>
        <v>1181.7</v>
      </c>
      <c r="G141" s="20" t="n">
        <f aca="false">прил_7!H122</f>
        <v>1181.7</v>
      </c>
    </row>
    <row r="142" customFormat="false" ht="15" hidden="false" customHeight="false" outlineLevel="0" collapsed="false">
      <c r="A142" s="23" t="s">
        <v>60</v>
      </c>
      <c r="B142" s="19" t="s">
        <v>19</v>
      </c>
      <c r="C142" s="19" t="s">
        <v>91</v>
      </c>
      <c r="D142" s="22" t="s">
        <v>137</v>
      </c>
      <c r="E142" s="19" t="s">
        <v>61</v>
      </c>
      <c r="F142" s="20" t="n">
        <f aca="false">F143</f>
        <v>3</v>
      </c>
      <c r="G142" s="20" t="n">
        <f aca="false">G143</f>
        <v>3</v>
      </c>
    </row>
    <row r="143" customFormat="false" ht="15" hidden="false" customHeight="false" outlineLevel="0" collapsed="false">
      <c r="A143" s="26" t="s">
        <v>62</v>
      </c>
      <c r="B143" s="19" t="s">
        <v>19</v>
      </c>
      <c r="C143" s="19" t="s">
        <v>91</v>
      </c>
      <c r="D143" s="22" t="s">
        <v>137</v>
      </c>
      <c r="E143" s="19" t="s">
        <v>63</v>
      </c>
      <c r="F143" s="20" t="n">
        <f aca="false">прил_7!G124</f>
        <v>3</v>
      </c>
      <c r="G143" s="20" t="n">
        <f aca="false">прил_7!H124</f>
        <v>3</v>
      </c>
    </row>
    <row r="144" customFormat="false" ht="15" hidden="false" customHeight="false" outlineLevel="0" collapsed="false">
      <c r="A144" s="24" t="s">
        <v>138</v>
      </c>
      <c r="B144" s="19" t="s">
        <v>19</v>
      </c>
      <c r="C144" s="19" t="s">
        <v>91</v>
      </c>
      <c r="D144" s="27" t="s">
        <v>139</v>
      </c>
      <c r="E144" s="19"/>
      <c r="F144" s="20" t="n">
        <f aca="false">F145</f>
        <v>498.6</v>
      </c>
      <c r="G144" s="20" t="n">
        <f aca="false">G145</f>
        <v>498.6</v>
      </c>
    </row>
    <row r="145" customFormat="false" ht="15" hidden="false" customHeight="false" outlineLevel="0" collapsed="false">
      <c r="A145" s="23" t="s">
        <v>60</v>
      </c>
      <c r="B145" s="19" t="s">
        <v>19</v>
      </c>
      <c r="C145" s="19" t="s">
        <v>91</v>
      </c>
      <c r="D145" s="27" t="s">
        <v>139</v>
      </c>
      <c r="E145" s="19" t="s">
        <v>61</v>
      </c>
      <c r="F145" s="20" t="n">
        <f aca="false">F146+F147</f>
        <v>498.6</v>
      </c>
      <c r="G145" s="20" t="n">
        <f aca="false">G146+G147</f>
        <v>498.6</v>
      </c>
    </row>
    <row r="146" customFormat="false" ht="15" hidden="false" customHeight="false" outlineLevel="0" collapsed="false">
      <c r="A146" s="26" t="s">
        <v>62</v>
      </c>
      <c r="B146" s="19" t="s">
        <v>19</v>
      </c>
      <c r="C146" s="19" t="s">
        <v>91</v>
      </c>
      <c r="D146" s="27" t="s">
        <v>139</v>
      </c>
      <c r="E146" s="19" t="s">
        <v>63</v>
      </c>
      <c r="F146" s="20" t="n">
        <f aca="false">прил_7!G127</f>
        <v>410</v>
      </c>
      <c r="G146" s="20" t="n">
        <f aca="false">прил_7!H127</f>
        <v>410</v>
      </c>
    </row>
    <row r="147" customFormat="false" ht="30" hidden="false" customHeight="false" outlineLevel="0" collapsed="false">
      <c r="A147" s="23" t="s">
        <v>140</v>
      </c>
      <c r="B147" s="19" t="s">
        <v>19</v>
      </c>
      <c r="C147" s="19" t="s">
        <v>91</v>
      </c>
      <c r="D147" s="27" t="s">
        <v>139</v>
      </c>
      <c r="E147" s="19" t="s">
        <v>141</v>
      </c>
      <c r="F147" s="20" t="n">
        <f aca="false">прил_7!G128</f>
        <v>88.6</v>
      </c>
      <c r="G147" s="20" t="n">
        <f aca="false">прил_7!H128</f>
        <v>88.6</v>
      </c>
    </row>
    <row r="148" customFormat="false" ht="45" hidden="false" customHeight="false" outlineLevel="0" collapsed="false">
      <c r="A148" s="24" t="s">
        <v>142</v>
      </c>
      <c r="B148" s="19" t="s">
        <v>19</v>
      </c>
      <c r="C148" s="19" t="s">
        <v>91</v>
      </c>
      <c r="D148" s="27" t="s">
        <v>143</v>
      </c>
      <c r="E148" s="25"/>
      <c r="F148" s="20" t="n">
        <f aca="false">F149+F151+F153</f>
        <v>39873</v>
      </c>
      <c r="G148" s="20" t="n">
        <f aca="false">G149+G151+G153</f>
        <v>39873</v>
      </c>
    </row>
    <row r="149" customFormat="false" ht="60" hidden="false" customHeight="false" outlineLevel="0" collapsed="false">
      <c r="A149" s="23" t="s">
        <v>30</v>
      </c>
      <c r="B149" s="19" t="s">
        <v>19</v>
      </c>
      <c r="C149" s="19" t="s">
        <v>91</v>
      </c>
      <c r="D149" s="27" t="s">
        <v>143</v>
      </c>
      <c r="E149" s="19" t="s">
        <v>31</v>
      </c>
      <c r="F149" s="20" t="n">
        <f aca="false">F150</f>
        <v>37908</v>
      </c>
      <c r="G149" s="20" t="n">
        <f aca="false">G150</f>
        <v>37908</v>
      </c>
    </row>
    <row r="150" customFormat="false" ht="30" hidden="false" customHeight="false" outlineLevel="0" collapsed="false">
      <c r="A150" s="23" t="s">
        <v>32</v>
      </c>
      <c r="B150" s="19" t="s">
        <v>19</v>
      </c>
      <c r="C150" s="19" t="s">
        <v>91</v>
      </c>
      <c r="D150" s="27" t="s">
        <v>143</v>
      </c>
      <c r="E150" s="19" t="s">
        <v>33</v>
      </c>
      <c r="F150" s="20" t="n">
        <f aca="false">прил_7!G131</f>
        <v>37908</v>
      </c>
      <c r="G150" s="20" t="n">
        <f aca="false">прил_7!H131</f>
        <v>37908</v>
      </c>
    </row>
    <row r="151" customFormat="false" ht="30" hidden="false" customHeight="false" outlineLevel="0" collapsed="false">
      <c r="A151" s="23" t="s">
        <v>44</v>
      </c>
      <c r="B151" s="19" t="s">
        <v>19</v>
      </c>
      <c r="C151" s="19" t="s">
        <v>91</v>
      </c>
      <c r="D151" s="27" t="s">
        <v>143</v>
      </c>
      <c r="E151" s="19" t="s">
        <v>45</v>
      </c>
      <c r="F151" s="20" t="n">
        <f aca="false">F152</f>
        <v>1623.1</v>
      </c>
      <c r="G151" s="20" t="n">
        <f aca="false">G152</f>
        <v>1623.1</v>
      </c>
    </row>
    <row r="152" customFormat="false" ht="30" hidden="false" customHeight="false" outlineLevel="0" collapsed="false">
      <c r="A152" s="23" t="s">
        <v>46</v>
      </c>
      <c r="B152" s="19" t="s">
        <v>19</v>
      </c>
      <c r="C152" s="19" t="s">
        <v>91</v>
      </c>
      <c r="D152" s="27" t="s">
        <v>143</v>
      </c>
      <c r="E152" s="19" t="s">
        <v>47</v>
      </c>
      <c r="F152" s="20" t="n">
        <f aca="false">прил_7!G133</f>
        <v>1623.1</v>
      </c>
      <c r="G152" s="20" t="n">
        <f aca="false">прил_7!H133</f>
        <v>1623.1</v>
      </c>
    </row>
    <row r="153" customFormat="false" ht="15" hidden="false" customHeight="false" outlineLevel="0" collapsed="false">
      <c r="A153" s="23" t="s">
        <v>60</v>
      </c>
      <c r="B153" s="19" t="s">
        <v>19</v>
      </c>
      <c r="C153" s="19" t="s">
        <v>91</v>
      </c>
      <c r="D153" s="27" t="s">
        <v>143</v>
      </c>
      <c r="E153" s="19" t="s">
        <v>61</v>
      </c>
      <c r="F153" s="20" t="n">
        <f aca="false">F154</f>
        <v>341.9</v>
      </c>
      <c r="G153" s="20" t="n">
        <f aca="false">G154</f>
        <v>341.9</v>
      </c>
    </row>
    <row r="154" customFormat="false" ht="15" hidden="false" customHeight="false" outlineLevel="0" collapsed="false">
      <c r="A154" s="26" t="s">
        <v>62</v>
      </c>
      <c r="B154" s="19" t="s">
        <v>19</v>
      </c>
      <c r="C154" s="19" t="s">
        <v>91</v>
      </c>
      <c r="D154" s="27" t="s">
        <v>143</v>
      </c>
      <c r="E154" s="19" t="s">
        <v>63</v>
      </c>
      <c r="F154" s="20" t="n">
        <f aca="false">прил_7!G135</f>
        <v>341.9</v>
      </c>
      <c r="G154" s="20" t="n">
        <f aca="false">прил_7!H135</f>
        <v>341.9</v>
      </c>
    </row>
    <row r="155" customFormat="false" ht="45" hidden="false" customHeight="false" outlineLevel="0" collapsed="false">
      <c r="A155" s="24" t="s">
        <v>144</v>
      </c>
      <c r="B155" s="19" t="s">
        <v>19</v>
      </c>
      <c r="C155" s="19" t="s">
        <v>91</v>
      </c>
      <c r="D155" s="27" t="s">
        <v>145</v>
      </c>
      <c r="E155" s="25"/>
      <c r="F155" s="20" t="n">
        <f aca="false">F156+F158+F160</f>
        <v>13620</v>
      </c>
      <c r="G155" s="20" t="n">
        <f aca="false">G156+G158+G160</f>
        <v>13620</v>
      </c>
    </row>
    <row r="156" customFormat="false" ht="60" hidden="false" customHeight="false" outlineLevel="0" collapsed="false">
      <c r="A156" s="23" t="s">
        <v>30</v>
      </c>
      <c r="B156" s="19" t="s">
        <v>19</v>
      </c>
      <c r="C156" s="19" t="s">
        <v>91</v>
      </c>
      <c r="D156" s="27" t="s">
        <v>145</v>
      </c>
      <c r="E156" s="19" t="s">
        <v>31</v>
      </c>
      <c r="F156" s="20" t="n">
        <f aca="false">F157</f>
        <v>12750</v>
      </c>
      <c r="G156" s="20" t="n">
        <f aca="false">G157</f>
        <v>12750</v>
      </c>
    </row>
    <row r="157" customFormat="false" ht="30" hidden="false" customHeight="false" outlineLevel="0" collapsed="false">
      <c r="A157" s="23" t="s">
        <v>32</v>
      </c>
      <c r="B157" s="19" t="s">
        <v>19</v>
      </c>
      <c r="C157" s="19" t="s">
        <v>91</v>
      </c>
      <c r="D157" s="27" t="s">
        <v>145</v>
      </c>
      <c r="E157" s="19" t="s">
        <v>33</v>
      </c>
      <c r="F157" s="20" t="n">
        <f aca="false">прил_7!G138</f>
        <v>12750</v>
      </c>
      <c r="G157" s="20" t="n">
        <f aca="false">прил_7!H138</f>
        <v>12750</v>
      </c>
    </row>
    <row r="158" customFormat="false" ht="30" hidden="false" customHeight="false" outlineLevel="0" collapsed="false">
      <c r="A158" s="23" t="s">
        <v>44</v>
      </c>
      <c r="B158" s="19" t="s">
        <v>19</v>
      </c>
      <c r="C158" s="19" t="s">
        <v>91</v>
      </c>
      <c r="D158" s="27" t="s">
        <v>145</v>
      </c>
      <c r="E158" s="19" t="s">
        <v>45</v>
      </c>
      <c r="F158" s="20" t="n">
        <f aca="false">F159</f>
        <v>810</v>
      </c>
      <c r="G158" s="20" t="n">
        <f aca="false">G159</f>
        <v>810</v>
      </c>
    </row>
    <row r="159" customFormat="false" ht="30" hidden="false" customHeight="false" outlineLevel="0" collapsed="false">
      <c r="A159" s="23" t="s">
        <v>46</v>
      </c>
      <c r="B159" s="19" t="s">
        <v>19</v>
      </c>
      <c r="C159" s="19" t="s">
        <v>91</v>
      </c>
      <c r="D159" s="27" t="s">
        <v>145</v>
      </c>
      <c r="E159" s="19" t="s">
        <v>47</v>
      </c>
      <c r="F159" s="20" t="n">
        <f aca="false">прил_7!G140</f>
        <v>810</v>
      </c>
      <c r="G159" s="20" t="n">
        <f aca="false">прил_7!H140</f>
        <v>810</v>
      </c>
    </row>
    <row r="160" customFormat="false" ht="15" hidden="false" customHeight="false" outlineLevel="0" collapsed="false">
      <c r="A160" s="23" t="s">
        <v>60</v>
      </c>
      <c r="B160" s="19" t="s">
        <v>19</v>
      </c>
      <c r="C160" s="19" t="s">
        <v>91</v>
      </c>
      <c r="D160" s="27" t="s">
        <v>145</v>
      </c>
      <c r="E160" s="19" t="s">
        <v>61</v>
      </c>
      <c r="F160" s="20" t="n">
        <f aca="false">F161</f>
        <v>60</v>
      </c>
      <c r="G160" s="20" t="n">
        <f aca="false">G161</f>
        <v>60</v>
      </c>
    </row>
    <row r="161" customFormat="false" ht="15" hidden="false" customHeight="false" outlineLevel="0" collapsed="false">
      <c r="A161" s="26" t="s">
        <v>62</v>
      </c>
      <c r="B161" s="19" t="s">
        <v>19</v>
      </c>
      <c r="C161" s="19" t="s">
        <v>91</v>
      </c>
      <c r="D161" s="27" t="s">
        <v>145</v>
      </c>
      <c r="E161" s="19" t="s">
        <v>63</v>
      </c>
      <c r="F161" s="20" t="n">
        <f aca="false">прил_7!G142</f>
        <v>60</v>
      </c>
      <c r="G161" s="20" t="n">
        <f aca="false">прил_7!H142</f>
        <v>60</v>
      </c>
    </row>
    <row r="162" customFormat="false" ht="45" hidden="false" customHeight="false" outlineLevel="0" collapsed="false">
      <c r="A162" s="21" t="s">
        <v>64</v>
      </c>
      <c r="B162" s="19" t="s">
        <v>19</v>
      </c>
      <c r="C162" s="19" t="s">
        <v>91</v>
      </c>
      <c r="D162" s="22" t="s">
        <v>65</v>
      </c>
      <c r="E162" s="19"/>
      <c r="F162" s="20" t="n">
        <f aca="false">F163</f>
        <v>4</v>
      </c>
      <c r="G162" s="20" t="n">
        <f aca="false">G163</f>
        <v>467</v>
      </c>
    </row>
    <row r="163" customFormat="false" ht="15" hidden="false" customHeight="false" outlineLevel="0" collapsed="false">
      <c r="A163" s="21" t="s">
        <v>146</v>
      </c>
      <c r="B163" s="19" t="s">
        <v>19</v>
      </c>
      <c r="C163" s="19" t="s">
        <v>91</v>
      </c>
      <c r="D163" s="22" t="s">
        <v>147</v>
      </c>
      <c r="E163" s="19"/>
      <c r="F163" s="20" t="n">
        <f aca="false">F164</f>
        <v>4</v>
      </c>
      <c r="G163" s="20" t="n">
        <f aca="false">G164</f>
        <v>467</v>
      </c>
    </row>
    <row r="164" customFormat="false" ht="45" hidden="false" customHeight="false" outlineLevel="0" collapsed="false">
      <c r="A164" s="24" t="s">
        <v>148</v>
      </c>
      <c r="B164" s="19" t="s">
        <v>19</v>
      </c>
      <c r="C164" s="19" t="s">
        <v>91</v>
      </c>
      <c r="D164" s="22" t="s">
        <v>149</v>
      </c>
      <c r="E164" s="25"/>
      <c r="F164" s="20" t="n">
        <f aca="false">F165</f>
        <v>4</v>
      </c>
      <c r="G164" s="20" t="n">
        <f aca="false">G165</f>
        <v>467</v>
      </c>
    </row>
    <row r="165" customFormat="false" ht="45" hidden="false" customHeight="false" outlineLevel="0" collapsed="false">
      <c r="A165" s="21" t="s">
        <v>150</v>
      </c>
      <c r="B165" s="19" t="s">
        <v>19</v>
      </c>
      <c r="C165" s="19" t="s">
        <v>91</v>
      </c>
      <c r="D165" s="22" t="s">
        <v>151</v>
      </c>
      <c r="E165" s="25"/>
      <c r="F165" s="20" t="n">
        <f aca="false">F166</f>
        <v>4</v>
      </c>
      <c r="G165" s="20" t="n">
        <f aca="false">G166</f>
        <v>467</v>
      </c>
    </row>
    <row r="166" customFormat="false" ht="30" hidden="false" customHeight="false" outlineLevel="0" collapsed="false">
      <c r="A166" s="23" t="s">
        <v>44</v>
      </c>
      <c r="B166" s="19" t="s">
        <v>19</v>
      </c>
      <c r="C166" s="19" t="s">
        <v>91</v>
      </c>
      <c r="D166" s="22" t="s">
        <v>151</v>
      </c>
      <c r="E166" s="19" t="n">
        <v>200</v>
      </c>
      <c r="F166" s="20" t="n">
        <f aca="false">F167</f>
        <v>4</v>
      </c>
      <c r="G166" s="20" t="n">
        <f aca="false">G167</f>
        <v>467</v>
      </c>
    </row>
    <row r="167" customFormat="false" ht="30" hidden="false" customHeight="false" outlineLevel="0" collapsed="false">
      <c r="A167" s="23" t="s">
        <v>46</v>
      </c>
      <c r="B167" s="19" t="s">
        <v>19</v>
      </c>
      <c r="C167" s="19" t="s">
        <v>91</v>
      </c>
      <c r="D167" s="22" t="s">
        <v>151</v>
      </c>
      <c r="E167" s="19" t="n">
        <v>240</v>
      </c>
      <c r="F167" s="20" t="n">
        <f aca="false">прил_7!G148</f>
        <v>4</v>
      </c>
      <c r="G167" s="20" t="n">
        <f aca="false">прил_7!H148</f>
        <v>467</v>
      </c>
    </row>
    <row r="168" customFormat="false" ht="30" hidden="false" customHeight="false" outlineLevel="0" collapsed="false">
      <c r="A168" s="21" t="s">
        <v>152</v>
      </c>
      <c r="B168" s="19" t="s">
        <v>19</v>
      </c>
      <c r="C168" s="19" t="s">
        <v>91</v>
      </c>
      <c r="D168" s="22" t="s">
        <v>153</v>
      </c>
      <c r="E168" s="19"/>
      <c r="F168" s="20" t="n">
        <f aca="false">F169</f>
        <v>50443.6</v>
      </c>
      <c r="G168" s="20" t="n">
        <f aca="false">G169</f>
        <v>50606.8</v>
      </c>
    </row>
    <row r="169" customFormat="false" ht="75" hidden="false" customHeight="false" outlineLevel="0" collapsed="false">
      <c r="A169" s="21" t="s">
        <v>154</v>
      </c>
      <c r="B169" s="19" t="s">
        <v>19</v>
      </c>
      <c r="C169" s="19" t="s">
        <v>91</v>
      </c>
      <c r="D169" s="22" t="s">
        <v>155</v>
      </c>
      <c r="E169" s="19"/>
      <c r="F169" s="20" t="n">
        <f aca="false">F170</f>
        <v>50443.6</v>
      </c>
      <c r="G169" s="20" t="n">
        <f aca="false">G170</f>
        <v>50606.8</v>
      </c>
    </row>
    <row r="170" customFormat="false" ht="45" hidden="false" customHeight="false" outlineLevel="0" collapsed="false">
      <c r="A170" s="21" t="s">
        <v>156</v>
      </c>
      <c r="B170" s="19" t="s">
        <v>19</v>
      </c>
      <c r="C170" s="19" t="s">
        <v>91</v>
      </c>
      <c r="D170" s="22" t="s">
        <v>157</v>
      </c>
      <c r="E170" s="19"/>
      <c r="F170" s="20" t="n">
        <f aca="false">F171</f>
        <v>50443.6</v>
      </c>
      <c r="G170" s="20" t="n">
        <f aca="false">G171</f>
        <v>50606.8</v>
      </c>
    </row>
    <row r="171" customFormat="false" ht="45" hidden="false" customHeight="false" outlineLevel="0" collapsed="false">
      <c r="A171" s="30" t="s">
        <v>158</v>
      </c>
      <c r="B171" s="19" t="s">
        <v>19</v>
      </c>
      <c r="C171" s="19" t="s">
        <v>91</v>
      </c>
      <c r="D171" s="22" t="s">
        <v>159</v>
      </c>
      <c r="E171" s="25"/>
      <c r="F171" s="20" t="n">
        <f aca="false">F172</f>
        <v>50443.6</v>
      </c>
      <c r="G171" s="20" t="n">
        <f aca="false">G172</f>
        <v>50606.8</v>
      </c>
    </row>
    <row r="172" customFormat="false" ht="30" hidden="false" customHeight="false" outlineLevel="0" collapsed="false">
      <c r="A172" s="23" t="s">
        <v>124</v>
      </c>
      <c r="B172" s="19" t="s">
        <v>19</v>
      </c>
      <c r="C172" s="19" t="s">
        <v>91</v>
      </c>
      <c r="D172" s="22" t="s">
        <v>159</v>
      </c>
      <c r="E172" s="19" t="s">
        <v>125</v>
      </c>
      <c r="F172" s="20" t="n">
        <f aca="false">F173</f>
        <v>50443.6</v>
      </c>
      <c r="G172" s="20" t="n">
        <f aca="false">G173</f>
        <v>50606.8</v>
      </c>
    </row>
    <row r="173" customFormat="false" ht="15" hidden="false" customHeight="false" outlineLevel="0" collapsed="false">
      <c r="A173" s="23" t="s">
        <v>126</v>
      </c>
      <c r="B173" s="19" t="s">
        <v>19</v>
      </c>
      <c r="C173" s="19" t="s">
        <v>91</v>
      </c>
      <c r="D173" s="22" t="s">
        <v>159</v>
      </c>
      <c r="E173" s="19" t="s">
        <v>127</v>
      </c>
      <c r="F173" s="20" t="n">
        <f aca="false">прил_7!G154</f>
        <v>50443.6</v>
      </c>
      <c r="G173" s="20" t="n">
        <f aca="false">прил_7!H154</f>
        <v>50606.8</v>
      </c>
    </row>
    <row r="174" customFormat="false" ht="15.6" hidden="false" customHeight="false" outlineLevel="0" collapsed="false">
      <c r="A174" s="15" t="s">
        <v>160</v>
      </c>
      <c r="B174" s="16" t="s">
        <v>21</v>
      </c>
      <c r="C174" s="16"/>
      <c r="D174" s="16"/>
      <c r="E174" s="16"/>
      <c r="F174" s="17" t="n">
        <f aca="false">F175+F184</f>
        <v>4593</v>
      </c>
      <c r="G174" s="17" t="n">
        <f aca="false">G175+G184</f>
        <v>4808</v>
      </c>
    </row>
    <row r="175" customFormat="false" ht="15" hidden="false" customHeight="false" outlineLevel="0" collapsed="false">
      <c r="A175" s="18" t="s">
        <v>161</v>
      </c>
      <c r="B175" s="19" t="s">
        <v>21</v>
      </c>
      <c r="C175" s="19" t="s">
        <v>35</v>
      </c>
      <c r="D175" s="19"/>
      <c r="E175" s="19"/>
      <c r="F175" s="20" t="n">
        <f aca="false">F176</f>
        <v>4393</v>
      </c>
      <c r="G175" s="20" t="n">
        <f aca="false">G176</f>
        <v>4608</v>
      </c>
    </row>
    <row r="176" customFormat="false" ht="45" hidden="false" customHeight="false" outlineLevel="0" collapsed="false">
      <c r="A176" s="21" t="s">
        <v>64</v>
      </c>
      <c r="B176" s="19" t="s">
        <v>21</v>
      </c>
      <c r="C176" s="19" t="s">
        <v>35</v>
      </c>
      <c r="D176" s="22" t="s">
        <v>65</v>
      </c>
      <c r="E176" s="19"/>
      <c r="F176" s="20" t="n">
        <f aca="false">F177</f>
        <v>4393</v>
      </c>
      <c r="G176" s="20" t="n">
        <f aca="false">G177</f>
        <v>4608</v>
      </c>
    </row>
    <row r="177" customFormat="false" ht="15" hidden="false" customHeight="false" outlineLevel="0" collapsed="false">
      <c r="A177" s="21" t="s">
        <v>146</v>
      </c>
      <c r="B177" s="19" t="s">
        <v>21</v>
      </c>
      <c r="C177" s="19" t="s">
        <v>35</v>
      </c>
      <c r="D177" s="22" t="s">
        <v>147</v>
      </c>
      <c r="E177" s="19"/>
      <c r="F177" s="20" t="n">
        <f aca="false">F178</f>
        <v>4393</v>
      </c>
      <c r="G177" s="20" t="n">
        <f aca="false">G178</f>
        <v>4608</v>
      </c>
    </row>
    <row r="178" customFormat="false" ht="30" hidden="false" customHeight="false" outlineLevel="0" collapsed="false">
      <c r="A178" s="24" t="s">
        <v>162</v>
      </c>
      <c r="B178" s="19" t="s">
        <v>21</v>
      </c>
      <c r="C178" s="19" t="s">
        <v>35</v>
      </c>
      <c r="D178" s="22" t="s">
        <v>163</v>
      </c>
      <c r="E178" s="19"/>
      <c r="F178" s="20" t="n">
        <f aca="false">F179</f>
        <v>4393</v>
      </c>
      <c r="G178" s="20" t="n">
        <f aca="false">G179</f>
        <v>4608</v>
      </c>
    </row>
    <row r="179" customFormat="false" ht="30" hidden="false" customHeight="false" outlineLevel="0" collapsed="false">
      <c r="A179" s="21" t="s">
        <v>164</v>
      </c>
      <c r="B179" s="19" t="s">
        <v>21</v>
      </c>
      <c r="C179" s="19" t="s">
        <v>35</v>
      </c>
      <c r="D179" s="22" t="s">
        <v>165</v>
      </c>
      <c r="E179" s="19"/>
      <c r="F179" s="20" t="n">
        <f aca="false">F180+F182</f>
        <v>4393</v>
      </c>
      <c r="G179" s="20" t="n">
        <f aca="false">G180+G182</f>
        <v>4608</v>
      </c>
    </row>
    <row r="180" customFormat="false" ht="60" hidden="false" customHeight="false" outlineLevel="0" collapsed="false">
      <c r="A180" s="23" t="s">
        <v>30</v>
      </c>
      <c r="B180" s="19" t="s">
        <v>21</v>
      </c>
      <c r="C180" s="19" t="s">
        <v>35</v>
      </c>
      <c r="D180" s="22" t="s">
        <v>165</v>
      </c>
      <c r="E180" s="19" t="s">
        <v>31</v>
      </c>
      <c r="F180" s="20" t="n">
        <f aca="false">F181</f>
        <v>4050.1</v>
      </c>
      <c r="G180" s="20" t="n">
        <f aca="false">G181</f>
        <v>4050.1</v>
      </c>
    </row>
    <row r="181" customFormat="false" ht="30" hidden="false" customHeight="false" outlineLevel="0" collapsed="false">
      <c r="A181" s="23" t="s">
        <v>32</v>
      </c>
      <c r="B181" s="19" t="s">
        <v>21</v>
      </c>
      <c r="C181" s="19" t="s">
        <v>35</v>
      </c>
      <c r="D181" s="22" t="s">
        <v>165</v>
      </c>
      <c r="E181" s="19" t="s">
        <v>33</v>
      </c>
      <c r="F181" s="20" t="n">
        <f aca="false">прил_7!G162</f>
        <v>4050.1</v>
      </c>
      <c r="G181" s="20" t="n">
        <f aca="false">прил_7!H162</f>
        <v>4050.1</v>
      </c>
    </row>
    <row r="182" customFormat="false" ht="30" hidden="false" customHeight="false" outlineLevel="0" collapsed="false">
      <c r="A182" s="23" t="s">
        <v>44</v>
      </c>
      <c r="B182" s="19" t="s">
        <v>21</v>
      </c>
      <c r="C182" s="19" t="s">
        <v>35</v>
      </c>
      <c r="D182" s="22" t="s">
        <v>165</v>
      </c>
      <c r="E182" s="19" t="s">
        <v>45</v>
      </c>
      <c r="F182" s="20" t="n">
        <f aca="false">F183</f>
        <v>342.9</v>
      </c>
      <c r="G182" s="20" t="n">
        <f aca="false">G183</f>
        <v>557.9</v>
      </c>
    </row>
    <row r="183" customFormat="false" ht="30" hidden="false" customHeight="false" outlineLevel="0" collapsed="false">
      <c r="A183" s="23" t="s">
        <v>46</v>
      </c>
      <c r="B183" s="19" t="s">
        <v>21</v>
      </c>
      <c r="C183" s="19" t="s">
        <v>35</v>
      </c>
      <c r="D183" s="22" t="s">
        <v>165</v>
      </c>
      <c r="E183" s="19" t="s">
        <v>47</v>
      </c>
      <c r="F183" s="20" t="n">
        <f aca="false">прил_7!G164</f>
        <v>342.9</v>
      </c>
      <c r="G183" s="20" t="n">
        <f aca="false">прил_7!H164</f>
        <v>557.9</v>
      </c>
    </row>
    <row r="184" customFormat="false" ht="15" hidden="false" customHeight="false" outlineLevel="0" collapsed="false">
      <c r="A184" s="18" t="s">
        <v>166</v>
      </c>
      <c r="B184" s="19" t="s">
        <v>21</v>
      </c>
      <c r="C184" s="19" t="s">
        <v>49</v>
      </c>
      <c r="D184" s="19"/>
      <c r="E184" s="19"/>
      <c r="F184" s="20" t="n">
        <f aca="false">F185</f>
        <v>200</v>
      </c>
      <c r="G184" s="20" t="n">
        <f aca="false">G185</f>
        <v>200</v>
      </c>
    </row>
    <row r="185" customFormat="false" ht="30" hidden="false" customHeight="false" outlineLevel="0" collapsed="false">
      <c r="A185" s="21" t="s">
        <v>22</v>
      </c>
      <c r="B185" s="19" t="s">
        <v>21</v>
      </c>
      <c r="C185" s="19" t="s">
        <v>49</v>
      </c>
      <c r="D185" s="22" t="s">
        <v>23</v>
      </c>
      <c r="E185" s="19"/>
      <c r="F185" s="20" t="n">
        <f aca="false">F186</f>
        <v>200</v>
      </c>
      <c r="G185" s="20" t="n">
        <f aca="false">G186</f>
        <v>200</v>
      </c>
    </row>
    <row r="186" customFormat="false" ht="15" hidden="false" customHeight="false" outlineLevel="0" collapsed="false">
      <c r="A186" s="21" t="s">
        <v>24</v>
      </c>
      <c r="B186" s="19" t="s">
        <v>21</v>
      </c>
      <c r="C186" s="19" t="s">
        <v>49</v>
      </c>
      <c r="D186" s="22" t="s">
        <v>25</v>
      </c>
      <c r="E186" s="19"/>
      <c r="F186" s="20" t="n">
        <f aca="false">F187</f>
        <v>200</v>
      </c>
      <c r="G186" s="20" t="n">
        <f aca="false">G187</f>
        <v>200</v>
      </c>
    </row>
    <row r="187" customFormat="false" ht="30" hidden="false" customHeight="false" outlineLevel="0" collapsed="false">
      <c r="A187" s="24" t="s">
        <v>167</v>
      </c>
      <c r="B187" s="19" t="s">
        <v>21</v>
      </c>
      <c r="C187" s="19" t="s">
        <v>49</v>
      </c>
      <c r="D187" s="27" t="s">
        <v>168</v>
      </c>
      <c r="E187" s="19"/>
      <c r="F187" s="20" t="n">
        <f aca="false">F188</f>
        <v>200</v>
      </c>
      <c r="G187" s="20" t="n">
        <f aca="false">G188</f>
        <v>200</v>
      </c>
    </row>
    <row r="188" customFormat="false" ht="30" hidden="false" customHeight="false" outlineLevel="0" collapsed="false">
      <c r="A188" s="23" t="s">
        <v>44</v>
      </c>
      <c r="B188" s="19" t="s">
        <v>21</v>
      </c>
      <c r="C188" s="19" t="s">
        <v>49</v>
      </c>
      <c r="D188" s="27" t="s">
        <v>168</v>
      </c>
      <c r="E188" s="19" t="s">
        <v>45</v>
      </c>
      <c r="F188" s="20" t="n">
        <f aca="false">F189</f>
        <v>200</v>
      </c>
      <c r="G188" s="20" t="n">
        <f aca="false">G189</f>
        <v>200</v>
      </c>
    </row>
    <row r="189" customFormat="false" ht="30" hidden="false" customHeight="false" outlineLevel="0" collapsed="false">
      <c r="A189" s="23" t="s">
        <v>46</v>
      </c>
      <c r="B189" s="19" t="s">
        <v>21</v>
      </c>
      <c r="C189" s="19" t="s">
        <v>49</v>
      </c>
      <c r="D189" s="27" t="s">
        <v>168</v>
      </c>
      <c r="E189" s="19" t="s">
        <v>47</v>
      </c>
      <c r="F189" s="20" t="n">
        <f aca="false">прил_7!G170</f>
        <v>200</v>
      </c>
      <c r="G189" s="20" t="n">
        <f aca="false">прил_7!H170</f>
        <v>200</v>
      </c>
    </row>
    <row r="190" customFormat="false" ht="31.2" hidden="false" customHeight="false" outlineLevel="0" collapsed="false">
      <c r="A190" s="32" t="s">
        <v>169</v>
      </c>
      <c r="B190" s="16" t="s">
        <v>35</v>
      </c>
      <c r="C190" s="16"/>
      <c r="D190" s="16"/>
      <c r="E190" s="16"/>
      <c r="F190" s="17" t="n">
        <f aca="false">F191+F220</f>
        <v>57898</v>
      </c>
      <c r="G190" s="17" t="n">
        <f aca="false">G191+G220</f>
        <v>60133.1</v>
      </c>
    </row>
    <row r="191" customFormat="false" ht="30" hidden="false" customHeight="false" outlineLevel="0" collapsed="false">
      <c r="A191" s="23" t="s">
        <v>170</v>
      </c>
      <c r="B191" s="19" t="s">
        <v>35</v>
      </c>
      <c r="C191" s="19" t="s">
        <v>171</v>
      </c>
      <c r="D191" s="19"/>
      <c r="E191" s="19"/>
      <c r="F191" s="20" t="n">
        <f aca="false">F192</f>
        <v>35766</v>
      </c>
      <c r="G191" s="20" t="n">
        <f aca="false">G192</f>
        <v>37129.3</v>
      </c>
    </row>
    <row r="192" customFormat="false" ht="30" hidden="false" customHeight="false" outlineLevel="0" collapsed="false">
      <c r="A192" s="21" t="s">
        <v>116</v>
      </c>
      <c r="B192" s="19" t="s">
        <v>35</v>
      </c>
      <c r="C192" s="19" t="s">
        <v>171</v>
      </c>
      <c r="D192" s="22" t="s">
        <v>117</v>
      </c>
      <c r="E192" s="19"/>
      <c r="F192" s="20" t="n">
        <f aca="false">F193+F201+F206+F215</f>
        <v>35766</v>
      </c>
      <c r="G192" s="20" t="n">
        <f aca="false">G193+G201+G206+G215</f>
        <v>37129.3</v>
      </c>
    </row>
    <row r="193" customFormat="false" ht="45" hidden="false" customHeight="false" outlineLevel="0" collapsed="false">
      <c r="A193" s="21" t="s">
        <v>172</v>
      </c>
      <c r="B193" s="19" t="s">
        <v>35</v>
      </c>
      <c r="C193" s="19" t="s">
        <v>171</v>
      </c>
      <c r="D193" s="22" t="s">
        <v>173</v>
      </c>
      <c r="E193" s="19"/>
      <c r="F193" s="20" t="n">
        <f aca="false">F194</f>
        <v>2750.4</v>
      </c>
      <c r="G193" s="20" t="n">
        <f aca="false">G194</f>
        <v>3579.7</v>
      </c>
    </row>
    <row r="194" customFormat="false" ht="45" hidden="false" customHeight="false" outlineLevel="0" collapsed="false">
      <c r="A194" s="30" t="s">
        <v>174</v>
      </c>
      <c r="B194" s="19" t="s">
        <v>35</v>
      </c>
      <c r="C194" s="19" t="s">
        <v>171</v>
      </c>
      <c r="D194" s="22" t="s">
        <v>175</v>
      </c>
      <c r="E194" s="19"/>
      <c r="F194" s="20" t="n">
        <f aca="false">F198+F195</f>
        <v>2750.4</v>
      </c>
      <c r="G194" s="20" t="n">
        <f aca="false">G198+G195</f>
        <v>3579.7</v>
      </c>
    </row>
    <row r="195" customFormat="false" ht="30" hidden="false" customHeight="false" outlineLevel="0" collapsed="false">
      <c r="A195" s="30" t="s">
        <v>176</v>
      </c>
      <c r="B195" s="19" t="s">
        <v>35</v>
      </c>
      <c r="C195" s="19" t="s">
        <v>171</v>
      </c>
      <c r="D195" s="22" t="s">
        <v>177</v>
      </c>
      <c r="E195" s="19"/>
      <c r="F195" s="20" t="n">
        <f aca="false">F196</f>
        <v>1773.8</v>
      </c>
      <c r="G195" s="20" t="n">
        <f aca="false">G196</f>
        <v>2169.1</v>
      </c>
    </row>
    <row r="196" customFormat="false" ht="30" hidden="false" customHeight="false" outlineLevel="0" collapsed="false">
      <c r="A196" s="23" t="s">
        <v>44</v>
      </c>
      <c r="B196" s="19" t="s">
        <v>35</v>
      </c>
      <c r="C196" s="19" t="s">
        <v>171</v>
      </c>
      <c r="D196" s="22" t="s">
        <v>177</v>
      </c>
      <c r="E196" s="19" t="s">
        <v>45</v>
      </c>
      <c r="F196" s="20" t="n">
        <f aca="false">F197</f>
        <v>1773.8</v>
      </c>
      <c r="G196" s="20" t="n">
        <f aca="false">G197</f>
        <v>2169.1</v>
      </c>
    </row>
    <row r="197" customFormat="false" ht="30" hidden="false" customHeight="false" outlineLevel="0" collapsed="false">
      <c r="A197" s="23" t="s">
        <v>46</v>
      </c>
      <c r="B197" s="19" t="s">
        <v>35</v>
      </c>
      <c r="C197" s="19" t="s">
        <v>171</v>
      </c>
      <c r="D197" s="22" t="s">
        <v>177</v>
      </c>
      <c r="E197" s="19" t="s">
        <v>47</v>
      </c>
      <c r="F197" s="20" t="n">
        <f aca="false">прил_7!G178</f>
        <v>1773.8</v>
      </c>
      <c r="G197" s="20" t="n">
        <f aca="false">прил_7!H178</f>
        <v>2169.1</v>
      </c>
    </row>
    <row r="198" customFormat="false" ht="30" hidden="false" customHeight="false" outlineLevel="0" collapsed="false">
      <c r="A198" s="33" t="s">
        <v>178</v>
      </c>
      <c r="B198" s="19" t="s">
        <v>35</v>
      </c>
      <c r="C198" s="19" t="s">
        <v>171</v>
      </c>
      <c r="D198" s="22" t="s">
        <v>179</v>
      </c>
      <c r="E198" s="19"/>
      <c r="F198" s="20" t="n">
        <f aca="false">F199</f>
        <v>976.6</v>
      </c>
      <c r="G198" s="20" t="n">
        <f aca="false">G199</f>
        <v>1410.6</v>
      </c>
    </row>
    <row r="199" customFormat="false" ht="30" hidden="false" customHeight="false" outlineLevel="0" collapsed="false">
      <c r="A199" s="23" t="s">
        <v>44</v>
      </c>
      <c r="B199" s="19" t="s">
        <v>35</v>
      </c>
      <c r="C199" s="19" t="s">
        <v>171</v>
      </c>
      <c r="D199" s="22" t="s">
        <v>179</v>
      </c>
      <c r="E199" s="19" t="s">
        <v>45</v>
      </c>
      <c r="F199" s="20" t="n">
        <f aca="false">F200</f>
        <v>976.6</v>
      </c>
      <c r="G199" s="20" t="n">
        <f aca="false">G200</f>
        <v>1410.6</v>
      </c>
    </row>
    <row r="200" customFormat="false" ht="30" hidden="false" customHeight="false" outlineLevel="0" collapsed="false">
      <c r="A200" s="23" t="s">
        <v>46</v>
      </c>
      <c r="B200" s="19" t="s">
        <v>35</v>
      </c>
      <c r="C200" s="19" t="s">
        <v>171</v>
      </c>
      <c r="D200" s="22" t="s">
        <v>179</v>
      </c>
      <c r="E200" s="19" t="s">
        <v>47</v>
      </c>
      <c r="F200" s="20" t="n">
        <f aca="false">прил_7!G181</f>
        <v>976.6</v>
      </c>
      <c r="G200" s="20" t="n">
        <f aca="false">прил_7!H181</f>
        <v>1410.6</v>
      </c>
    </row>
    <row r="201" customFormat="false" ht="30" hidden="false" customHeight="false" outlineLevel="0" collapsed="false">
      <c r="A201" s="21" t="s">
        <v>180</v>
      </c>
      <c r="B201" s="19" t="s">
        <v>35</v>
      </c>
      <c r="C201" s="19" t="s">
        <v>171</v>
      </c>
      <c r="D201" s="22" t="s">
        <v>181</v>
      </c>
      <c r="E201" s="19"/>
      <c r="F201" s="20" t="n">
        <f aca="false">F202</f>
        <v>1728</v>
      </c>
      <c r="G201" s="20" t="n">
        <f aca="false">G202</f>
        <v>2217</v>
      </c>
    </row>
    <row r="202" customFormat="false" ht="90" hidden="false" customHeight="false" outlineLevel="0" collapsed="false">
      <c r="A202" s="34" t="s">
        <v>182</v>
      </c>
      <c r="B202" s="19" t="s">
        <v>35</v>
      </c>
      <c r="C202" s="19" t="s">
        <v>171</v>
      </c>
      <c r="D202" s="22" t="s">
        <v>183</v>
      </c>
      <c r="E202" s="19"/>
      <c r="F202" s="20" t="n">
        <f aca="false">F203</f>
        <v>1728</v>
      </c>
      <c r="G202" s="20" t="n">
        <f aca="false">G203</f>
        <v>2217</v>
      </c>
    </row>
    <row r="203" customFormat="false" ht="45" hidden="false" customHeight="false" outlineLevel="0" collapsed="false">
      <c r="A203" s="30" t="s">
        <v>184</v>
      </c>
      <c r="B203" s="19" t="s">
        <v>35</v>
      </c>
      <c r="C203" s="19" t="s">
        <v>171</v>
      </c>
      <c r="D203" s="22" t="s">
        <v>185</v>
      </c>
      <c r="E203" s="19"/>
      <c r="F203" s="20" t="n">
        <f aca="false">F204</f>
        <v>1728</v>
      </c>
      <c r="G203" s="20" t="n">
        <f aca="false">G204</f>
        <v>2217</v>
      </c>
    </row>
    <row r="204" customFormat="false" ht="30" hidden="false" customHeight="false" outlineLevel="0" collapsed="false">
      <c r="A204" s="23" t="s">
        <v>44</v>
      </c>
      <c r="B204" s="19" t="s">
        <v>35</v>
      </c>
      <c r="C204" s="19" t="s">
        <v>171</v>
      </c>
      <c r="D204" s="22" t="s">
        <v>185</v>
      </c>
      <c r="E204" s="19" t="s">
        <v>45</v>
      </c>
      <c r="F204" s="20" t="n">
        <f aca="false">F205</f>
        <v>1728</v>
      </c>
      <c r="G204" s="20" t="n">
        <f aca="false">G205</f>
        <v>2217</v>
      </c>
    </row>
    <row r="205" customFormat="false" ht="30" hidden="false" customHeight="false" outlineLevel="0" collapsed="false">
      <c r="A205" s="23" t="s">
        <v>46</v>
      </c>
      <c r="B205" s="19" t="s">
        <v>35</v>
      </c>
      <c r="C205" s="19" t="s">
        <v>171</v>
      </c>
      <c r="D205" s="22" t="s">
        <v>185</v>
      </c>
      <c r="E205" s="19" t="s">
        <v>47</v>
      </c>
      <c r="F205" s="20" t="n">
        <f aca="false">прил_7!G186</f>
        <v>1728</v>
      </c>
      <c r="G205" s="20" t="n">
        <f aca="false">прил_7!H186</f>
        <v>2217</v>
      </c>
    </row>
    <row r="206" customFormat="false" ht="30" hidden="false" customHeight="false" outlineLevel="0" collapsed="false">
      <c r="A206" s="21" t="s">
        <v>186</v>
      </c>
      <c r="B206" s="19" t="s">
        <v>35</v>
      </c>
      <c r="C206" s="19" t="s">
        <v>171</v>
      </c>
      <c r="D206" s="22" t="s">
        <v>187</v>
      </c>
      <c r="E206" s="19"/>
      <c r="F206" s="20" t="n">
        <f aca="false">F207+F211</f>
        <v>400</v>
      </c>
      <c r="G206" s="20" t="n">
        <f aca="false">G207+G211</f>
        <v>445</v>
      </c>
    </row>
    <row r="207" customFormat="false" ht="60" hidden="false" customHeight="false" outlineLevel="0" collapsed="false">
      <c r="A207" s="30" t="s">
        <v>188</v>
      </c>
      <c r="B207" s="19" t="s">
        <v>35</v>
      </c>
      <c r="C207" s="19" t="s">
        <v>171</v>
      </c>
      <c r="D207" s="22" t="s">
        <v>189</v>
      </c>
      <c r="E207" s="19"/>
      <c r="F207" s="20" t="n">
        <f aca="false">F208</f>
        <v>100</v>
      </c>
      <c r="G207" s="20" t="n">
        <f aca="false">G208</f>
        <v>100</v>
      </c>
    </row>
    <row r="208" customFormat="false" ht="45" hidden="false" customHeight="false" outlineLevel="0" collapsed="false">
      <c r="A208" s="30" t="s">
        <v>190</v>
      </c>
      <c r="B208" s="19" t="s">
        <v>35</v>
      </c>
      <c r="C208" s="19" t="s">
        <v>171</v>
      </c>
      <c r="D208" s="22" t="s">
        <v>191</v>
      </c>
      <c r="E208" s="19"/>
      <c r="F208" s="20" t="n">
        <f aca="false">F209</f>
        <v>100</v>
      </c>
      <c r="G208" s="20" t="n">
        <f aca="false">G209</f>
        <v>100</v>
      </c>
    </row>
    <row r="209" customFormat="false" ht="30" hidden="false" customHeight="false" outlineLevel="0" collapsed="false">
      <c r="A209" s="23" t="s">
        <v>44</v>
      </c>
      <c r="B209" s="19" t="s">
        <v>35</v>
      </c>
      <c r="C209" s="19" t="s">
        <v>171</v>
      </c>
      <c r="D209" s="22" t="s">
        <v>191</v>
      </c>
      <c r="E209" s="19" t="s">
        <v>45</v>
      </c>
      <c r="F209" s="20" t="n">
        <f aca="false">F210</f>
        <v>100</v>
      </c>
      <c r="G209" s="20" t="n">
        <f aca="false">G210</f>
        <v>100</v>
      </c>
    </row>
    <row r="210" customFormat="false" ht="30" hidden="false" customHeight="false" outlineLevel="0" collapsed="false">
      <c r="A210" s="23" t="s">
        <v>46</v>
      </c>
      <c r="B210" s="19" t="s">
        <v>35</v>
      </c>
      <c r="C210" s="19" t="s">
        <v>171</v>
      </c>
      <c r="D210" s="22" t="s">
        <v>191</v>
      </c>
      <c r="E210" s="19" t="s">
        <v>47</v>
      </c>
      <c r="F210" s="20" t="n">
        <f aca="false">прил_7!G191</f>
        <v>100</v>
      </c>
      <c r="G210" s="20" t="n">
        <f aca="false">прил_7!H191</f>
        <v>100</v>
      </c>
    </row>
    <row r="211" customFormat="false" ht="45" hidden="false" customHeight="false" outlineLevel="0" collapsed="false">
      <c r="A211" s="34" t="s">
        <v>192</v>
      </c>
      <c r="B211" s="19" t="s">
        <v>35</v>
      </c>
      <c r="C211" s="19" t="s">
        <v>171</v>
      </c>
      <c r="D211" s="22" t="s">
        <v>193</v>
      </c>
      <c r="E211" s="19"/>
      <c r="F211" s="20" t="n">
        <f aca="false">F212</f>
        <v>300</v>
      </c>
      <c r="G211" s="20" t="n">
        <f aca="false">G212</f>
        <v>345</v>
      </c>
    </row>
    <row r="212" customFormat="false" ht="30" hidden="false" customHeight="false" outlineLevel="0" collapsed="false">
      <c r="A212" s="35" t="s">
        <v>194</v>
      </c>
      <c r="B212" s="19" t="s">
        <v>35</v>
      </c>
      <c r="C212" s="19" t="s">
        <v>171</v>
      </c>
      <c r="D212" s="22" t="s">
        <v>195</v>
      </c>
      <c r="E212" s="19"/>
      <c r="F212" s="20" t="n">
        <f aca="false">F213</f>
        <v>300</v>
      </c>
      <c r="G212" s="20" t="n">
        <f aca="false">G213</f>
        <v>345</v>
      </c>
    </row>
    <row r="213" customFormat="false" ht="30" hidden="false" customHeight="false" outlineLevel="0" collapsed="false">
      <c r="A213" s="23" t="s">
        <v>44</v>
      </c>
      <c r="B213" s="19" t="s">
        <v>35</v>
      </c>
      <c r="C213" s="19" t="s">
        <v>171</v>
      </c>
      <c r="D213" s="22" t="s">
        <v>195</v>
      </c>
      <c r="E213" s="19" t="s">
        <v>45</v>
      </c>
      <c r="F213" s="20" t="n">
        <f aca="false">F214</f>
        <v>300</v>
      </c>
      <c r="G213" s="20" t="n">
        <f aca="false">G214</f>
        <v>345</v>
      </c>
    </row>
    <row r="214" customFormat="false" ht="30" hidden="false" customHeight="false" outlineLevel="0" collapsed="false">
      <c r="A214" s="23" t="s">
        <v>46</v>
      </c>
      <c r="B214" s="19" t="s">
        <v>35</v>
      </c>
      <c r="C214" s="19" t="s">
        <v>171</v>
      </c>
      <c r="D214" s="22" t="s">
        <v>195</v>
      </c>
      <c r="E214" s="19" t="s">
        <v>47</v>
      </c>
      <c r="F214" s="20" t="n">
        <f aca="false">прил_7!G195</f>
        <v>300</v>
      </c>
      <c r="G214" s="20" t="n">
        <f aca="false">прил_7!H195</f>
        <v>345</v>
      </c>
    </row>
    <row r="215" customFormat="false" ht="15" hidden="false" customHeight="false" outlineLevel="0" collapsed="false">
      <c r="A215" s="30" t="s">
        <v>146</v>
      </c>
      <c r="B215" s="19" t="s">
        <v>35</v>
      </c>
      <c r="C215" s="19" t="s">
        <v>171</v>
      </c>
      <c r="D215" s="22" t="s">
        <v>196</v>
      </c>
      <c r="E215" s="19"/>
      <c r="F215" s="20" t="n">
        <f aca="false">F216</f>
        <v>30887.6</v>
      </c>
      <c r="G215" s="20" t="n">
        <f aca="false">G216</f>
        <v>30887.6</v>
      </c>
    </row>
    <row r="216" customFormat="false" ht="30" hidden="false" customHeight="false" outlineLevel="0" collapsed="false">
      <c r="A216" s="30" t="s">
        <v>26</v>
      </c>
      <c r="B216" s="19" t="s">
        <v>35</v>
      </c>
      <c r="C216" s="19" t="s">
        <v>171</v>
      </c>
      <c r="D216" s="22" t="s">
        <v>197</v>
      </c>
      <c r="E216" s="19"/>
      <c r="F216" s="20" t="n">
        <f aca="false">F217</f>
        <v>30887.6</v>
      </c>
      <c r="G216" s="20" t="n">
        <f aca="false">G217</f>
        <v>30887.6</v>
      </c>
    </row>
    <row r="217" customFormat="false" ht="30" hidden="false" customHeight="false" outlineLevel="0" collapsed="false">
      <c r="A217" s="36" t="s">
        <v>198</v>
      </c>
      <c r="B217" s="19" t="s">
        <v>35</v>
      </c>
      <c r="C217" s="19" t="s">
        <v>171</v>
      </c>
      <c r="D217" s="22" t="s">
        <v>199</v>
      </c>
      <c r="E217" s="19"/>
      <c r="F217" s="20" t="n">
        <f aca="false">F218</f>
        <v>30887.6</v>
      </c>
      <c r="G217" s="20" t="n">
        <f aca="false">G218</f>
        <v>30887.6</v>
      </c>
    </row>
    <row r="218" customFormat="false" ht="60" hidden="false" customHeight="false" outlineLevel="0" collapsed="false">
      <c r="A218" s="23" t="s">
        <v>30</v>
      </c>
      <c r="B218" s="19" t="s">
        <v>35</v>
      </c>
      <c r="C218" s="19" t="s">
        <v>171</v>
      </c>
      <c r="D218" s="22" t="s">
        <v>199</v>
      </c>
      <c r="E218" s="19" t="s">
        <v>31</v>
      </c>
      <c r="F218" s="20" t="n">
        <f aca="false">F219</f>
        <v>30887.6</v>
      </c>
      <c r="G218" s="20" t="n">
        <f aca="false">G219</f>
        <v>30887.6</v>
      </c>
    </row>
    <row r="219" customFormat="false" ht="15" hidden="false" customHeight="false" outlineLevel="0" collapsed="false">
      <c r="A219" s="23" t="s">
        <v>108</v>
      </c>
      <c r="B219" s="19" t="s">
        <v>35</v>
      </c>
      <c r="C219" s="19" t="s">
        <v>171</v>
      </c>
      <c r="D219" s="22" t="s">
        <v>199</v>
      </c>
      <c r="E219" s="19" t="s">
        <v>109</v>
      </c>
      <c r="F219" s="20" t="n">
        <f aca="false">прил_7!G200</f>
        <v>30887.6</v>
      </c>
      <c r="G219" s="20" t="n">
        <f aca="false">прил_7!H200</f>
        <v>30887.6</v>
      </c>
    </row>
    <row r="220" customFormat="false" ht="30" hidden="false" customHeight="false" outlineLevel="0" collapsed="false">
      <c r="A220" s="18" t="s">
        <v>200</v>
      </c>
      <c r="B220" s="19" t="s">
        <v>35</v>
      </c>
      <c r="C220" s="19" t="s">
        <v>201</v>
      </c>
      <c r="D220" s="19"/>
      <c r="E220" s="19"/>
      <c r="F220" s="20" t="n">
        <f aca="false">F221</f>
        <v>22132</v>
      </c>
      <c r="G220" s="20" t="n">
        <f aca="false">G221</f>
        <v>23003.8</v>
      </c>
    </row>
    <row r="221" customFormat="false" ht="30" hidden="false" customHeight="false" outlineLevel="0" collapsed="false">
      <c r="A221" s="21" t="s">
        <v>116</v>
      </c>
      <c r="B221" s="19" t="s">
        <v>35</v>
      </c>
      <c r="C221" s="19" t="s">
        <v>201</v>
      </c>
      <c r="D221" s="22" t="s">
        <v>117</v>
      </c>
      <c r="E221" s="19"/>
      <c r="F221" s="20" t="n">
        <f aca="false">F222+F249+F254+F259</f>
        <v>22132</v>
      </c>
      <c r="G221" s="20" t="n">
        <f aca="false">G222+G249+G254+G259</f>
        <v>23003.8</v>
      </c>
    </row>
    <row r="222" customFormat="false" ht="30" hidden="false" customHeight="false" outlineLevel="0" collapsed="false">
      <c r="A222" s="21" t="s">
        <v>118</v>
      </c>
      <c r="B222" s="19" t="s">
        <v>35</v>
      </c>
      <c r="C222" s="19" t="s">
        <v>201</v>
      </c>
      <c r="D222" s="22" t="s">
        <v>119</v>
      </c>
      <c r="E222" s="19"/>
      <c r="F222" s="20" t="n">
        <f aca="false">F223+F233+F237+F241+F245</f>
        <v>13808.8</v>
      </c>
      <c r="G222" s="20" t="n">
        <f aca="false">G223+G233+G237+G241+G245</f>
        <v>14628.8</v>
      </c>
    </row>
    <row r="223" customFormat="false" ht="60" hidden="false" customHeight="false" outlineLevel="0" collapsed="false">
      <c r="A223" s="30" t="s">
        <v>202</v>
      </c>
      <c r="B223" s="19" t="s">
        <v>35</v>
      </c>
      <c r="C223" s="19" t="s">
        <v>201</v>
      </c>
      <c r="D223" s="22" t="s">
        <v>121</v>
      </c>
      <c r="E223" s="19"/>
      <c r="F223" s="20" t="n">
        <f aca="false">F224+F227+F230</f>
        <v>6378.8</v>
      </c>
      <c r="G223" s="20" t="n">
        <f aca="false">G224+G227+G230</f>
        <v>7078.8</v>
      </c>
    </row>
    <row r="224" customFormat="false" ht="75" hidden="false" customHeight="false" outlineLevel="0" collapsed="false">
      <c r="A224" s="21" t="s">
        <v>203</v>
      </c>
      <c r="B224" s="19" t="s">
        <v>35</v>
      </c>
      <c r="C224" s="19" t="s">
        <v>201</v>
      </c>
      <c r="D224" s="22" t="s">
        <v>204</v>
      </c>
      <c r="E224" s="19"/>
      <c r="F224" s="20" t="n">
        <f aca="false">F225</f>
        <v>4000</v>
      </c>
      <c r="G224" s="20" t="n">
        <f aca="false">G225</f>
        <v>5000</v>
      </c>
    </row>
    <row r="225" customFormat="false" ht="30" hidden="false" customHeight="false" outlineLevel="0" collapsed="false">
      <c r="A225" s="23" t="s">
        <v>44</v>
      </c>
      <c r="B225" s="19" t="s">
        <v>35</v>
      </c>
      <c r="C225" s="19" t="s">
        <v>201</v>
      </c>
      <c r="D225" s="22" t="s">
        <v>204</v>
      </c>
      <c r="E225" s="19" t="s">
        <v>45</v>
      </c>
      <c r="F225" s="20" t="n">
        <f aca="false">F226</f>
        <v>4000</v>
      </c>
      <c r="G225" s="20" t="n">
        <f aca="false">G226</f>
        <v>5000</v>
      </c>
    </row>
    <row r="226" customFormat="false" ht="30" hidden="false" customHeight="false" outlineLevel="0" collapsed="false">
      <c r="A226" s="23" t="s">
        <v>46</v>
      </c>
      <c r="B226" s="19" t="s">
        <v>35</v>
      </c>
      <c r="C226" s="19" t="s">
        <v>201</v>
      </c>
      <c r="D226" s="22" t="s">
        <v>204</v>
      </c>
      <c r="E226" s="19" t="s">
        <v>47</v>
      </c>
      <c r="F226" s="20" t="n">
        <f aca="false">прил_7!G207</f>
        <v>4000</v>
      </c>
      <c r="G226" s="20" t="n">
        <f aca="false">прил_7!H207</f>
        <v>5000</v>
      </c>
    </row>
    <row r="227" customFormat="false" ht="30" hidden="false" customHeight="false" outlineLevel="0" collapsed="false">
      <c r="A227" s="23" t="s">
        <v>205</v>
      </c>
      <c r="B227" s="19" t="s">
        <v>35</v>
      </c>
      <c r="C227" s="19" t="s">
        <v>201</v>
      </c>
      <c r="D227" s="22" t="s">
        <v>206</v>
      </c>
      <c r="E227" s="19"/>
      <c r="F227" s="20" t="n">
        <f aca="false">F228</f>
        <v>500</v>
      </c>
      <c r="G227" s="20" t="n">
        <f aca="false">G228</f>
        <v>200</v>
      </c>
    </row>
    <row r="228" customFormat="false" ht="30" hidden="false" customHeight="false" outlineLevel="0" collapsed="false">
      <c r="A228" s="23" t="s">
        <v>44</v>
      </c>
      <c r="B228" s="19" t="s">
        <v>35</v>
      </c>
      <c r="C228" s="19" t="s">
        <v>201</v>
      </c>
      <c r="D228" s="22" t="s">
        <v>206</v>
      </c>
      <c r="E228" s="19" t="s">
        <v>45</v>
      </c>
      <c r="F228" s="20" t="n">
        <f aca="false">F229</f>
        <v>500</v>
      </c>
      <c r="G228" s="20" t="n">
        <f aca="false">G229</f>
        <v>200</v>
      </c>
    </row>
    <row r="229" customFormat="false" ht="30" hidden="false" customHeight="false" outlineLevel="0" collapsed="false">
      <c r="A229" s="23" t="s">
        <v>46</v>
      </c>
      <c r="B229" s="19" t="s">
        <v>35</v>
      </c>
      <c r="C229" s="19" t="s">
        <v>201</v>
      </c>
      <c r="D229" s="22" t="s">
        <v>206</v>
      </c>
      <c r="E229" s="19" t="s">
        <v>47</v>
      </c>
      <c r="F229" s="20" t="n">
        <f aca="false">прил_7!G210</f>
        <v>500</v>
      </c>
      <c r="G229" s="20" t="n">
        <f aca="false">прил_7!H210</f>
        <v>200</v>
      </c>
    </row>
    <row r="230" customFormat="false" ht="15" hidden="false" customHeight="false" outlineLevel="0" collapsed="false">
      <c r="A230" s="23" t="s">
        <v>122</v>
      </c>
      <c r="B230" s="19" t="s">
        <v>35</v>
      </c>
      <c r="C230" s="19" t="s">
        <v>201</v>
      </c>
      <c r="D230" s="22" t="s">
        <v>123</v>
      </c>
      <c r="E230" s="19"/>
      <c r="F230" s="20" t="n">
        <f aca="false">F231</f>
        <v>1878.8</v>
      </c>
      <c r="G230" s="20" t="n">
        <f aca="false">G231</f>
        <v>1878.8</v>
      </c>
    </row>
    <row r="231" customFormat="false" ht="30" hidden="false" customHeight="false" outlineLevel="0" collapsed="false">
      <c r="A231" s="23" t="s">
        <v>44</v>
      </c>
      <c r="B231" s="19" t="s">
        <v>35</v>
      </c>
      <c r="C231" s="19" t="s">
        <v>201</v>
      </c>
      <c r="D231" s="22" t="s">
        <v>123</v>
      </c>
      <c r="E231" s="19" t="s">
        <v>45</v>
      </c>
      <c r="F231" s="20" t="n">
        <f aca="false">F232</f>
        <v>1878.8</v>
      </c>
      <c r="G231" s="20" t="n">
        <f aca="false">G232</f>
        <v>1878.8</v>
      </c>
    </row>
    <row r="232" customFormat="false" ht="30" hidden="false" customHeight="false" outlineLevel="0" collapsed="false">
      <c r="A232" s="23" t="s">
        <v>46</v>
      </c>
      <c r="B232" s="19" t="s">
        <v>35</v>
      </c>
      <c r="C232" s="19" t="s">
        <v>201</v>
      </c>
      <c r="D232" s="22" t="s">
        <v>123</v>
      </c>
      <c r="E232" s="19" t="s">
        <v>47</v>
      </c>
      <c r="F232" s="20" t="n">
        <f aca="false">прил_7!G213</f>
        <v>1878.8</v>
      </c>
      <c r="G232" s="20" t="n">
        <f aca="false">прил_7!H213</f>
        <v>1878.8</v>
      </c>
    </row>
    <row r="233" customFormat="false" ht="45" hidden="false" customHeight="false" outlineLevel="0" collapsed="false">
      <c r="A233" s="30" t="s">
        <v>207</v>
      </c>
      <c r="B233" s="19" t="s">
        <v>35</v>
      </c>
      <c r="C233" s="19" t="s">
        <v>201</v>
      </c>
      <c r="D233" s="22" t="s">
        <v>208</v>
      </c>
      <c r="E233" s="19"/>
      <c r="F233" s="20" t="n">
        <f aca="false">F234</f>
        <v>150</v>
      </c>
      <c r="G233" s="20" t="n">
        <f aca="false">G234</f>
        <v>270</v>
      </c>
    </row>
    <row r="234" customFormat="false" ht="45" hidden="false" customHeight="false" outlineLevel="0" collapsed="false">
      <c r="A234" s="37" t="s">
        <v>209</v>
      </c>
      <c r="B234" s="19" t="s">
        <v>35</v>
      </c>
      <c r="C234" s="19" t="s">
        <v>201</v>
      </c>
      <c r="D234" s="22" t="s">
        <v>210</v>
      </c>
      <c r="E234" s="19"/>
      <c r="F234" s="20" t="n">
        <f aca="false">F235</f>
        <v>150</v>
      </c>
      <c r="G234" s="20" t="n">
        <f aca="false">G235</f>
        <v>270</v>
      </c>
    </row>
    <row r="235" customFormat="false" ht="30" hidden="false" customHeight="false" outlineLevel="0" collapsed="false">
      <c r="A235" s="23" t="s">
        <v>44</v>
      </c>
      <c r="B235" s="19" t="s">
        <v>35</v>
      </c>
      <c r="C235" s="19" t="s">
        <v>201</v>
      </c>
      <c r="D235" s="22" t="s">
        <v>210</v>
      </c>
      <c r="E235" s="19" t="s">
        <v>45</v>
      </c>
      <c r="F235" s="20" t="n">
        <f aca="false">F236</f>
        <v>150</v>
      </c>
      <c r="G235" s="20" t="n">
        <f aca="false">G236</f>
        <v>270</v>
      </c>
    </row>
    <row r="236" customFormat="false" ht="30" hidden="false" customHeight="false" outlineLevel="0" collapsed="false">
      <c r="A236" s="23" t="s">
        <v>46</v>
      </c>
      <c r="B236" s="19" t="s">
        <v>35</v>
      </c>
      <c r="C236" s="19" t="s">
        <v>201</v>
      </c>
      <c r="D236" s="22" t="s">
        <v>210</v>
      </c>
      <c r="E236" s="19" t="s">
        <v>47</v>
      </c>
      <c r="F236" s="20" t="n">
        <f aca="false">прил_7!G217</f>
        <v>150</v>
      </c>
      <c r="G236" s="20" t="n">
        <f aca="false">прил_7!H217</f>
        <v>270</v>
      </c>
    </row>
    <row r="237" customFormat="false" ht="60" hidden="false" customHeight="false" outlineLevel="0" collapsed="false">
      <c r="A237" s="34" t="s">
        <v>211</v>
      </c>
      <c r="B237" s="19" t="s">
        <v>35</v>
      </c>
      <c r="C237" s="19" t="s">
        <v>201</v>
      </c>
      <c r="D237" s="22" t="s">
        <v>212</v>
      </c>
      <c r="E237" s="19"/>
      <c r="F237" s="20" t="n">
        <f aca="false">F238</f>
        <v>150</v>
      </c>
      <c r="G237" s="20" t="n">
        <f aca="false">G238</f>
        <v>150</v>
      </c>
    </row>
    <row r="238" customFormat="false" ht="45" hidden="false" customHeight="false" outlineLevel="0" collapsed="false">
      <c r="A238" s="21" t="s">
        <v>213</v>
      </c>
      <c r="B238" s="19" t="s">
        <v>35</v>
      </c>
      <c r="C238" s="19" t="s">
        <v>201</v>
      </c>
      <c r="D238" s="22" t="s">
        <v>214</v>
      </c>
      <c r="E238" s="19"/>
      <c r="F238" s="20" t="n">
        <f aca="false">F239</f>
        <v>150</v>
      </c>
      <c r="G238" s="20" t="n">
        <f aca="false">G239</f>
        <v>150</v>
      </c>
    </row>
    <row r="239" customFormat="false" ht="30" hidden="false" customHeight="false" outlineLevel="0" collapsed="false">
      <c r="A239" s="23" t="s">
        <v>44</v>
      </c>
      <c r="B239" s="19" t="s">
        <v>35</v>
      </c>
      <c r="C239" s="19" t="s">
        <v>201</v>
      </c>
      <c r="D239" s="22" t="s">
        <v>214</v>
      </c>
      <c r="E239" s="19" t="n">
        <v>200</v>
      </c>
      <c r="F239" s="20" t="n">
        <f aca="false">F240</f>
        <v>150</v>
      </c>
      <c r="G239" s="20" t="n">
        <f aca="false">G240</f>
        <v>150</v>
      </c>
    </row>
    <row r="240" customFormat="false" ht="30" hidden="false" customHeight="false" outlineLevel="0" collapsed="false">
      <c r="A240" s="23" t="s">
        <v>46</v>
      </c>
      <c r="B240" s="19" t="s">
        <v>35</v>
      </c>
      <c r="C240" s="19" t="s">
        <v>201</v>
      </c>
      <c r="D240" s="22" t="s">
        <v>214</v>
      </c>
      <c r="E240" s="19" t="n">
        <v>240</v>
      </c>
      <c r="F240" s="20" t="n">
        <f aca="false">прил_7!G221</f>
        <v>150</v>
      </c>
      <c r="G240" s="20" t="n">
        <f aca="false">прил_7!H221</f>
        <v>150</v>
      </c>
    </row>
    <row r="241" customFormat="false" ht="45" hidden="false" customHeight="false" outlineLevel="0" collapsed="false">
      <c r="A241" s="30" t="s">
        <v>215</v>
      </c>
      <c r="B241" s="19" t="s">
        <v>35</v>
      </c>
      <c r="C241" s="19" t="s">
        <v>201</v>
      </c>
      <c r="D241" s="22" t="s">
        <v>216</v>
      </c>
      <c r="E241" s="19"/>
      <c r="F241" s="20" t="n">
        <f aca="false">F242</f>
        <v>7030</v>
      </c>
      <c r="G241" s="20" t="n">
        <f aca="false">G242</f>
        <v>7030</v>
      </c>
    </row>
    <row r="242" customFormat="false" ht="30" hidden="false" customHeight="false" outlineLevel="0" collapsed="false">
      <c r="A242" s="21" t="s">
        <v>217</v>
      </c>
      <c r="B242" s="19" t="s">
        <v>35</v>
      </c>
      <c r="C242" s="19" t="s">
        <v>201</v>
      </c>
      <c r="D242" s="22" t="s">
        <v>218</v>
      </c>
      <c r="E242" s="19"/>
      <c r="F242" s="20" t="n">
        <f aca="false">F243</f>
        <v>7030</v>
      </c>
      <c r="G242" s="20" t="n">
        <f aca="false">G243</f>
        <v>7030</v>
      </c>
    </row>
    <row r="243" customFormat="false" ht="30" hidden="false" customHeight="false" outlineLevel="0" collapsed="false">
      <c r="A243" s="23" t="s">
        <v>44</v>
      </c>
      <c r="B243" s="19" t="s">
        <v>35</v>
      </c>
      <c r="C243" s="19" t="s">
        <v>201</v>
      </c>
      <c r="D243" s="22" t="s">
        <v>218</v>
      </c>
      <c r="E243" s="19" t="s">
        <v>45</v>
      </c>
      <c r="F243" s="20" t="n">
        <f aca="false">F244</f>
        <v>7030</v>
      </c>
      <c r="G243" s="20" t="n">
        <f aca="false">G244</f>
        <v>7030</v>
      </c>
    </row>
    <row r="244" customFormat="false" ht="30" hidden="false" customHeight="false" outlineLevel="0" collapsed="false">
      <c r="A244" s="23" t="s">
        <v>46</v>
      </c>
      <c r="B244" s="19" t="s">
        <v>35</v>
      </c>
      <c r="C244" s="19" t="s">
        <v>201</v>
      </c>
      <c r="D244" s="22" t="s">
        <v>218</v>
      </c>
      <c r="E244" s="19" t="s">
        <v>47</v>
      </c>
      <c r="F244" s="20" t="n">
        <f aca="false">прил_7!G225</f>
        <v>7030</v>
      </c>
      <c r="G244" s="20" t="n">
        <f aca="false">прил_7!H225</f>
        <v>7030</v>
      </c>
    </row>
    <row r="245" customFormat="false" ht="105" hidden="false" customHeight="false" outlineLevel="0" collapsed="false">
      <c r="A245" s="30" t="s">
        <v>219</v>
      </c>
      <c r="B245" s="19" t="s">
        <v>35</v>
      </c>
      <c r="C245" s="19" t="s">
        <v>201</v>
      </c>
      <c r="D245" s="22" t="s">
        <v>220</v>
      </c>
      <c r="E245" s="19"/>
      <c r="F245" s="20" t="n">
        <f aca="false">F246</f>
        <v>100</v>
      </c>
      <c r="G245" s="20" t="n">
        <f aca="false">G246</f>
        <v>100</v>
      </c>
    </row>
    <row r="246" customFormat="false" ht="75" hidden="false" customHeight="false" outlineLevel="0" collapsed="false">
      <c r="A246" s="33" t="s">
        <v>221</v>
      </c>
      <c r="B246" s="19" t="s">
        <v>35</v>
      </c>
      <c r="C246" s="19" t="s">
        <v>201</v>
      </c>
      <c r="D246" s="22" t="s">
        <v>222</v>
      </c>
      <c r="E246" s="19"/>
      <c r="F246" s="20" t="n">
        <f aca="false">F247</f>
        <v>100</v>
      </c>
      <c r="G246" s="20" t="n">
        <f aca="false">G247</f>
        <v>100</v>
      </c>
    </row>
    <row r="247" customFormat="false" ht="30" hidden="false" customHeight="false" outlineLevel="0" collapsed="false">
      <c r="A247" s="23" t="s">
        <v>44</v>
      </c>
      <c r="B247" s="19" t="s">
        <v>35</v>
      </c>
      <c r="C247" s="19" t="s">
        <v>201</v>
      </c>
      <c r="D247" s="22" t="s">
        <v>222</v>
      </c>
      <c r="E247" s="19" t="s">
        <v>45</v>
      </c>
      <c r="F247" s="20" t="n">
        <f aca="false">F248</f>
        <v>100</v>
      </c>
      <c r="G247" s="20" t="n">
        <f aca="false">G248</f>
        <v>100</v>
      </c>
    </row>
    <row r="248" customFormat="false" ht="30" hidden="false" customHeight="false" outlineLevel="0" collapsed="false">
      <c r="A248" s="23" t="s">
        <v>46</v>
      </c>
      <c r="B248" s="19" t="s">
        <v>35</v>
      </c>
      <c r="C248" s="19" t="s">
        <v>201</v>
      </c>
      <c r="D248" s="22" t="s">
        <v>222</v>
      </c>
      <c r="E248" s="19" t="s">
        <v>47</v>
      </c>
      <c r="F248" s="20" t="n">
        <f aca="false">прил_7!G229</f>
        <v>100</v>
      </c>
      <c r="G248" s="20" t="n">
        <f aca="false">прил_7!H229</f>
        <v>100</v>
      </c>
    </row>
    <row r="249" customFormat="false" ht="45" hidden="false" customHeight="false" outlineLevel="0" collapsed="false">
      <c r="A249" s="21" t="s">
        <v>172</v>
      </c>
      <c r="B249" s="19" t="s">
        <v>35</v>
      </c>
      <c r="C249" s="19" t="s">
        <v>201</v>
      </c>
      <c r="D249" s="22" t="s">
        <v>173</v>
      </c>
      <c r="E249" s="19"/>
      <c r="F249" s="20" t="n">
        <f aca="false">F250</f>
        <v>938.6</v>
      </c>
      <c r="G249" s="20" t="n">
        <f aca="false">G250</f>
        <v>990.4</v>
      </c>
    </row>
    <row r="250" customFormat="false" ht="45" hidden="false" customHeight="false" outlineLevel="0" collapsed="false">
      <c r="A250" s="33" t="s">
        <v>223</v>
      </c>
      <c r="B250" s="19" t="s">
        <v>35</v>
      </c>
      <c r="C250" s="19" t="s">
        <v>201</v>
      </c>
      <c r="D250" s="38" t="s">
        <v>224</v>
      </c>
      <c r="E250" s="19"/>
      <c r="F250" s="20" t="n">
        <f aca="false">F251</f>
        <v>938.6</v>
      </c>
      <c r="G250" s="20" t="n">
        <f aca="false">G251</f>
        <v>990.4</v>
      </c>
    </row>
    <row r="251" customFormat="false" ht="30" hidden="false" customHeight="false" outlineLevel="0" collapsed="false">
      <c r="A251" s="30" t="s">
        <v>225</v>
      </c>
      <c r="B251" s="19" t="s">
        <v>35</v>
      </c>
      <c r="C251" s="19" t="s">
        <v>201</v>
      </c>
      <c r="D251" s="22" t="s">
        <v>226</v>
      </c>
      <c r="E251" s="19"/>
      <c r="F251" s="20" t="n">
        <f aca="false">F252</f>
        <v>938.6</v>
      </c>
      <c r="G251" s="20" t="n">
        <f aca="false">G252</f>
        <v>990.4</v>
      </c>
    </row>
    <row r="252" customFormat="false" ht="30" hidden="false" customHeight="false" outlineLevel="0" collapsed="false">
      <c r="A252" s="23" t="s">
        <v>44</v>
      </c>
      <c r="B252" s="19" t="s">
        <v>35</v>
      </c>
      <c r="C252" s="19" t="s">
        <v>201</v>
      </c>
      <c r="D252" s="22" t="s">
        <v>226</v>
      </c>
      <c r="E252" s="19" t="s">
        <v>45</v>
      </c>
      <c r="F252" s="20" t="n">
        <f aca="false">F253</f>
        <v>938.6</v>
      </c>
      <c r="G252" s="20" t="n">
        <f aca="false">G253</f>
        <v>990.4</v>
      </c>
    </row>
    <row r="253" customFormat="false" ht="30" hidden="false" customHeight="false" outlineLevel="0" collapsed="false">
      <c r="A253" s="23" t="s">
        <v>46</v>
      </c>
      <c r="B253" s="19" t="s">
        <v>35</v>
      </c>
      <c r="C253" s="19" t="s">
        <v>201</v>
      </c>
      <c r="D253" s="22" t="s">
        <v>226</v>
      </c>
      <c r="E253" s="19" t="s">
        <v>47</v>
      </c>
      <c r="F253" s="20" t="n">
        <f aca="false">прил_7!G234</f>
        <v>938.6</v>
      </c>
      <c r="G253" s="20" t="n">
        <f aca="false">прил_7!H234</f>
        <v>990.4</v>
      </c>
    </row>
    <row r="254" customFormat="false" ht="15" hidden="false" customHeight="false" outlineLevel="0" collapsed="false">
      <c r="A254" s="21" t="s">
        <v>227</v>
      </c>
      <c r="B254" s="19" t="s">
        <v>35</v>
      </c>
      <c r="C254" s="19" t="s">
        <v>201</v>
      </c>
      <c r="D254" s="22" t="s">
        <v>228</v>
      </c>
      <c r="E254" s="19"/>
      <c r="F254" s="20" t="n">
        <f aca="false">F255</f>
        <v>180</v>
      </c>
      <c r="G254" s="20" t="n">
        <f aca="false">G255</f>
        <v>180</v>
      </c>
    </row>
    <row r="255" customFormat="false" ht="30" hidden="false" customHeight="false" outlineLevel="0" collapsed="false">
      <c r="A255" s="30" t="s">
        <v>229</v>
      </c>
      <c r="B255" s="19" t="s">
        <v>35</v>
      </c>
      <c r="C255" s="19" t="s">
        <v>201</v>
      </c>
      <c r="D255" s="22" t="s">
        <v>230</v>
      </c>
      <c r="E255" s="19"/>
      <c r="F255" s="20" t="n">
        <f aca="false">F256</f>
        <v>180</v>
      </c>
      <c r="G255" s="20" t="n">
        <f aca="false">G256</f>
        <v>180</v>
      </c>
    </row>
    <row r="256" customFormat="false" ht="30" hidden="false" customHeight="false" outlineLevel="0" collapsed="false">
      <c r="A256" s="28" t="s">
        <v>231</v>
      </c>
      <c r="B256" s="19" t="s">
        <v>35</v>
      </c>
      <c r="C256" s="19" t="s">
        <v>201</v>
      </c>
      <c r="D256" s="22" t="s">
        <v>232</v>
      </c>
      <c r="E256" s="19"/>
      <c r="F256" s="20" t="n">
        <f aca="false">F257</f>
        <v>180</v>
      </c>
      <c r="G256" s="20" t="n">
        <f aca="false">G257</f>
        <v>180</v>
      </c>
    </row>
    <row r="257" customFormat="false" ht="30" hidden="false" customHeight="false" outlineLevel="0" collapsed="false">
      <c r="A257" s="23" t="s">
        <v>44</v>
      </c>
      <c r="B257" s="19" t="s">
        <v>35</v>
      </c>
      <c r="C257" s="19" t="s">
        <v>201</v>
      </c>
      <c r="D257" s="22" t="s">
        <v>232</v>
      </c>
      <c r="E257" s="19" t="s">
        <v>45</v>
      </c>
      <c r="F257" s="20" t="n">
        <f aca="false">F258</f>
        <v>180</v>
      </c>
      <c r="G257" s="20" t="n">
        <f aca="false">G258</f>
        <v>180</v>
      </c>
    </row>
    <row r="258" customFormat="false" ht="30" hidden="false" customHeight="false" outlineLevel="0" collapsed="false">
      <c r="A258" s="23" t="s">
        <v>46</v>
      </c>
      <c r="B258" s="19" t="s">
        <v>35</v>
      </c>
      <c r="C258" s="19" t="s">
        <v>201</v>
      </c>
      <c r="D258" s="22" t="s">
        <v>232</v>
      </c>
      <c r="E258" s="19" t="s">
        <v>47</v>
      </c>
      <c r="F258" s="20" t="n">
        <f aca="false">прил_7!G239</f>
        <v>180</v>
      </c>
      <c r="G258" s="20" t="n">
        <f aca="false">прил_7!H239</f>
        <v>180</v>
      </c>
    </row>
    <row r="259" customFormat="false" ht="15" hidden="false" customHeight="false" outlineLevel="0" collapsed="false">
      <c r="A259" s="30" t="s">
        <v>146</v>
      </c>
      <c r="B259" s="19" t="s">
        <v>35</v>
      </c>
      <c r="C259" s="19" t="s">
        <v>201</v>
      </c>
      <c r="D259" s="22" t="s">
        <v>196</v>
      </c>
      <c r="E259" s="19"/>
      <c r="F259" s="20" t="n">
        <f aca="false">F260</f>
        <v>7204.6</v>
      </c>
      <c r="G259" s="20" t="n">
        <f aca="false">G260</f>
        <v>7204.6</v>
      </c>
    </row>
    <row r="260" customFormat="false" ht="30" hidden="false" customHeight="false" outlineLevel="0" collapsed="false">
      <c r="A260" s="30" t="s">
        <v>26</v>
      </c>
      <c r="B260" s="19" t="s">
        <v>35</v>
      </c>
      <c r="C260" s="19" t="s">
        <v>201</v>
      </c>
      <c r="D260" s="22" t="s">
        <v>197</v>
      </c>
      <c r="E260" s="19"/>
      <c r="F260" s="20" t="n">
        <f aca="false">F261</f>
        <v>7204.6</v>
      </c>
      <c r="G260" s="20" t="n">
        <f aca="false">G261</f>
        <v>7204.6</v>
      </c>
    </row>
    <row r="261" customFormat="false" ht="30" hidden="false" customHeight="false" outlineLevel="0" collapsed="false">
      <c r="A261" s="36" t="s">
        <v>233</v>
      </c>
      <c r="B261" s="19" t="s">
        <v>35</v>
      </c>
      <c r="C261" s="19" t="s">
        <v>201</v>
      </c>
      <c r="D261" s="22" t="s">
        <v>234</v>
      </c>
      <c r="E261" s="19"/>
      <c r="F261" s="20" t="n">
        <f aca="false">F262</f>
        <v>7204.6</v>
      </c>
      <c r="G261" s="20" t="n">
        <f aca="false">G262</f>
        <v>7204.6</v>
      </c>
    </row>
    <row r="262" customFormat="false" ht="60" hidden="false" customHeight="false" outlineLevel="0" collapsed="false">
      <c r="A262" s="23" t="s">
        <v>30</v>
      </c>
      <c r="B262" s="19" t="s">
        <v>35</v>
      </c>
      <c r="C262" s="19" t="s">
        <v>201</v>
      </c>
      <c r="D262" s="22" t="s">
        <v>234</v>
      </c>
      <c r="E262" s="19" t="s">
        <v>31</v>
      </c>
      <c r="F262" s="20" t="n">
        <f aca="false">F263</f>
        <v>7204.6</v>
      </c>
      <c r="G262" s="20" t="n">
        <f aca="false">G263</f>
        <v>7204.6</v>
      </c>
    </row>
    <row r="263" customFormat="false" ht="15" hidden="false" customHeight="false" outlineLevel="0" collapsed="false">
      <c r="A263" s="23" t="s">
        <v>108</v>
      </c>
      <c r="B263" s="19" t="s">
        <v>35</v>
      </c>
      <c r="C263" s="19" t="s">
        <v>201</v>
      </c>
      <c r="D263" s="22" t="s">
        <v>234</v>
      </c>
      <c r="E263" s="19" t="s">
        <v>109</v>
      </c>
      <c r="F263" s="20" t="n">
        <f aca="false">прил_7!G244</f>
        <v>7204.6</v>
      </c>
      <c r="G263" s="20" t="n">
        <f aca="false">прил_7!H244</f>
        <v>7204.6</v>
      </c>
    </row>
    <row r="264" customFormat="false" ht="15.6" hidden="false" customHeight="false" outlineLevel="0" collapsed="false">
      <c r="A264" s="15" t="s">
        <v>235</v>
      </c>
      <c r="B264" s="16" t="s">
        <v>49</v>
      </c>
      <c r="C264" s="16"/>
      <c r="D264" s="16"/>
      <c r="E264" s="16"/>
      <c r="F264" s="17" t="n">
        <f aca="false">F265+F279+F286+F313+F337</f>
        <v>160259.5</v>
      </c>
      <c r="G264" s="17" t="n">
        <f aca="false">G265+G279+G286+G313+G337</f>
        <v>160768.7</v>
      </c>
    </row>
    <row r="265" customFormat="false" ht="15" hidden="false" customHeight="false" outlineLevel="0" collapsed="false">
      <c r="A265" s="18" t="s">
        <v>236</v>
      </c>
      <c r="B265" s="19" t="s">
        <v>49</v>
      </c>
      <c r="C265" s="19" t="s">
        <v>237</v>
      </c>
      <c r="D265" s="19"/>
      <c r="E265" s="19"/>
      <c r="F265" s="20" t="n">
        <f aca="false">F266</f>
        <v>1165</v>
      </c>
      <c r="G265" s="20" t="n">
        <f aca="false">G266</f>
        <v>915</v>
      </c>
    </row>
    <row r="266" customFormat="false" ht="15" hidden="false" customHeight="false" outlineLevel="0" collapsed="false">
      <c r="A266" s="21" t="s">
        <v>238</v>
      </c>
      <c r="B266" s="19" t="s">
        <v>49</v>
      </c>
      <c r="C266" s="19" t="s">
        <v>237</v>
      </c>
      <c r="D266" s="22" t="s">
        <v>239</v>
      </c>
      <c r="E266" s="19"/>
      <c r="F266" s="20" t="n">
        <f aca="false">F272+F267</f>
        <v>1165</v>
      </c>
      <c r="G266" s="20" t="n">
        <f aca="false">G272+G267</f>
        <v>915</v>
      </c>
    </row>
    <row r="267" customFormat="false" ht="30" hidden="false" customHeight="false" outlineLevel="0" collapsed="false">
      <c r="A267" s="39" t="s">
        <v>240</v>
      </c>
      <c r="B267" s="19" t="s">
        <v>49</v>
      </c>
      <c r="C267" s="19" t="s">
        <v>237</v>
      </c>
      <c r="D267" s="40" t="s">
        <v>241</v>
      </c>
      <c r="E267" s="19"/>
      <c r="F267" s="20" t="n">
        <f aca="false">F268</f>
        <v>250</v>
      </c>
      <c r="G267" s="20" t="n">
        <f aca="false">G268</f>
        <v>0</v>
      </c>
    </row>
    <row r="268" customFormat="false" ht="60" hidden="false" customHeight="false" outlineLevel="0" collapsed="false">
      <c r="A268" s="39" t="s">
        <v>242</v>
      </c>
      <c r="B268" s="19" t="s">
        <v>49</v>
      </c>
      <c r="C268" s="19" t="s">
        <v>237</v>
      </c>
      <c r="D268" s="40" t="s">
        <v>243</v>
      </c>
      <c r="E268" s="19"/>
      <c r="F268" s="20" t="n">
        <f aca="false">F269</f>
        <v>250</v>
      </c>
      <c r="G268" s="20" t="n">
        <f aca="false">G269</f>
        <v>0</v>
      </c>
    </row>
    <row r="269" customFormat="false" ht="30" hidden="false" customHeight="false" outlineLevel="0" collapsed="false">
      <c r="A269" s="30" t="s">
        <v>244</v>
      </c>
      <c r="B269" s="19" t="s">
        <v>49</v>
      </c>
      <c r="C269" s="19" t="s">
        <v>237</v>
      </c>
      <c r="D269" s="22" t="s">
        <v>245</v>
      </c>
      <c r="E269" s="19"/>
      <c r="F269" s="20" t="n">
        <f aca="false">F270</f>
        <v>250</v>
      </c>
      <c r="G269" s="20" t="n">
        <f aca="false">G270</f>
        <v>0</v>
      </c>
    </row>
    <row r="270" customFormat="false" ht="30" hidden="false" customHeight="false" outlineLevel="0" collapsed="false">
      <c r="A270" s="23" t="s">
        <v>44</v>
      </c>
      <c r="B270" s="19" t="s">
        <v>49</v>
      </c>
      <c r="C270" s="19" t="s">
        <v>237</v>
      </c>
      <c r="D270" s="22" t="s">
        <v>245</v>
      </c>
      <c r="E270" s="19" t="s">
        <v>45</v>
      </c>
      <c r="F270" s="20" t="n">
        <f aca="false">F271</f>
        <v>250</v>
      </c>
      <c r="G270" s="20" t="n">
        <f aca="false">G271</f>
        <v>0</v>
      </c>
    </row>
    <row r="271" customFormat="false" ht="30" hidden="false" customHeight="false" outlineLevel="0" collapsed="false">
      <c r="A271" s="23" t="s">
        <v>46</v>
      </c>
      <c r="B271" s="19" t="s">
        <v>49</v>
      </c>
      <c r="C271" s="19" t="s">
        <v>237</v>
      </c>
      <c r="D271" s="22" t="s">
        <v>245</v>
      </c>
      <c r="E271" s="19" t="s">
        <v>47</v>
      </c>
      <c r="F271" s="20" t="n">
        <f aca="false">прил_7!G252</f>
        <v>250</v>
      </c>
      <c r="G271" s="20" t="n">
        <f aca="false">прил_7!H252</f>
        <v>0</v>
      </c>
    </row>
    <row r="272" customFormat="false" ht="30" hidden="false" customHeight="false" outlineLevel="0" collapsed="false">
      <c r="A272" s="21" t="s">
        <v>246</v>
      </c>
      <c r="B272" s="19" t="s">
        <v>49</v>
      </c>
      <c r="C272" s="19" t="s">
        <v>237</v>
      </c>
      <c r="D272" s="22" t="s">
        <v>247</v>
      </c>
      <c r="E272" s="19"/>
      <c r="F272" s="20" t="n">
        <f aca="false">F273</f>
        <v>915</v>
      </c>
      <c r="G272" s="20" t="n">
        <f aca="false">G273</f>
        <v>915</v>
      </c>
    </row>
    <row r="273" customFormat="false" ht="60" hidden="false" customHeight="false" outlineLevel="0" collapsed="false">
      <c r="A273" s="21" t="s">
        <v>248</v>
      </c>
      <c r="B273" s="19" t="s">
        <v>49</v>
      </c>
      <c r="C273" s="19" t="s">
        <v>237</v>
      </c>
      <c r="D273" s="22" t="s">
        <v>249</v>
      </c>
      <c r="E273" s="19"/>
      <c r="F273" s="20" t="n">
        <f aca="false">F274</f>
        <v>915</v>
      </c>
      <c r="G273" s="20" t="n">
        <f aca="false">G274</f>
        <v>915</v>
      </c>
    </row>
    <row r="274" customFormat="false" ht="45" hidden="false" customHeight="false" outlineLevel="0" collapsed="false">
      <c r="A274" s="21" t="s">
        <v>250</v>
      </c>
      <c r="B274" s="19" t="s">
        <v>49</v>
      </c>
      <c r="C274" s="19" t="s">
        <v>237</v>
      </c>
      <c r="D274" s="22" t="s">
        <v>251</v>
      </c>
      <c r="E274" s="19"/>
      <c r="F274" s="20" t="n">
        <f aca="false">F275+F277</f>
        <v>915</v>
      </c>
      <c r="G274" s="20" t="n">
        <f aca="false">G275+G277</f>
        <v>915</v>
      </c>
    </row>
    <row r="275" customFormat="false" ht="60" hidden="false" customHeight="false" outlineLevel="0" collapsed="false">
      <c r="A275" s="23" t="s">
        <v>30</v>
      </c>
      <c r="B275" s="19" t="s">
        <v>49</v>
      </c>
      <c r="C275" s="19" t="s">
        <v>237</v>
      </c>
      <c r="D275" s="22" t="s">
        <v>251</v>
      </c>
      <c r="E275" s="19" t="s">
        <v>31</v>
      </c>
      <c r="F275" s="20" t="n">
        <f aca="false">F276</f>
        <v>245.1</v>
      </c>
      <c r="G275" s="20" t="n">
        <f aca="false">G276</f>
        <v>245.1</v>
      </c>
    </row>
    <row r="276" customFormat="false" ht="30" hidden="false" customHeight="false" outlineLevel="0" collapsed="false">
      <c r="A276" s="23" t="s">
        <v>32</v>
      </c>
      <c r="B276" s="19" t="s">
        <v>49</v>
      </c>
      <c r="C276" s="19" t="s">
        <v>237</v>
      </c>
      <c r="D276" s="22" t="s">
        <v>251</v>
      </c>
      <c r="E276" s="19" t="s">
        <v>33</v>
      </c>
      <c r="F276" s="20" t="n">
        <f aca="false">прил_7!G257</f>
        <v>245.1</v>
      </c>
      <c r="G276" s="20" t="n">
        <f aca="false">прил_7!H257</f>
        <v>245.1</v>
      </c>
    </row>
    <row r="277" customFormat="false" ht="30" hidden="false" customHeight="false" outlineLevel="0" collapsed="false">
      <c r="A277" s="23" t="s">
        <v>44</v>
      </c>
      <c r="B277" s="19" t="s">
        <v>49</v>
      </c>
      <c r="C277" s="19" t="s">
        <v>237</v>
      </c>
      <c r="D277" s="22" t="s">
        <v>251</v>
      </c>
      <c r="E277" s="19" t="s">
        <v>45</v>
      </c>
      <c r="F277" s="20" t="n">
        <f aca="false">F278</f>
        <v>669.9</v>
      </c>
      <c r="G277" s="20" t="n">
        <f aca="false">G278</f>
        <v>669.9</v>
      </c>
    </row>
    <row r="278" customFormat="false" ht="30" hidden="false" customHeight="false" outlineLevel="0" collapsed="false">
      <c r="A278" s="23" t="s">
        <v>46</v>
      </c>
      <c r="B278" s="19" t="s">
        <v>49</v>
      </c>
      <c r="C278" s="19" t="s">
        <v>237</v>
      </c>
      <c r="D278" s="22" t="s">
        <v>251</v>
      </c>
      <c r="E278" s="19" t="s">
        <v>47</v>
      </c>
      <c r="F278" s="20" t="n">
        <f aca="false">прил_7!G259</f>
        <v>669.9</v>
      </c>
      <c r="G278" s="20" t="n">
        <f aca="false">прил_7!H259</f>
        <v>669.9</v>
      </c>
    </row>
    <row r="279" customFormat="false" ht="15" hidden="false" customHeight="false" outlineLevel="0" collapsed="false">
      <c r="A279" s="23" t="s">
        <v>252</v>
      </c>
      <c r="B279" s="19" t="s">
        <v>49</v>
      </c>
      <c r="C279" s="19" t="s">
        <v>253</v>
      </c>
      <c r="D279" s="22"/>
      <c r="E279" s="19"/>
      <c r="F279" s="20" t="n">
        <f aca="false">F280</f>
        <v>0.1</v>
      </c>
      <c r="G279" s="20" t="n">
        <f aca="false">G280</f>
        <v>310</v>
      </c>
    </row>
    <row r="280" customFormat="false" ht="30" hidden="false" customHeight="false" outlineLevel="0" collapsed="false">
      <c r="A280" s="21" t="s">
        <v>254</v>
      </c>
      <c r="B280" s="19" t="s">
        <v>49</v>
      </c>
      <c r="C280" s="19" t="s">
        <v>253</v>
      </c>
      <c r="D280" s="22" t="s">
        <v>255</v>
      </c>
      <c r="E280" s="19"/>
      <c r="F280" s="20" t="n">
        <f aca="false">F281</f>
        <v>0.1</v>
      </c>
      <c r="G280" s="20" t="n">
        <f aca="false">G281</f>
        <v>310</v>
      </c>
    </row>
    <row r="281" customFormat="false" ht="15" hidden="false" customHeight="false" outlineLevel="0" collapsed="false">
      <c r="A281" s="21" t="s">
        <v>256</v>
      </c>
      <c r="B281" s="19" t="s">
        <v>49</v>
      </c>
      <c r="C281" s="19" t="s">
        <v>253</v>
      </c>
      <c r="D281" s="22" t="s">
        <v>257</v>
      </c>
      <c r="E281" s="19"/>
      <c r="F281" s="20" t="n">
        <f aca="false">F282</f>
        <v>0.1</v>
      </c>
      <c r="G281" s="20" t="n">
        <f aca="false">G282</f>
        <v>310</v>
      </c>
    </row>
    <row r="282" customFormat="false" ht="75" hidden="false" customHeight="false" outlineLevel="0" collapsed="false">
      <c r="A282" s="30" t="s">
        <v>258</v>
      </c>
      <c r="B282" s="19" t="s">
        <v>49</v>
      </c>
      <c r="C282" s="19" t="s">
        <v>253</v>
      </c>
      <c r="D282" s="22" t="s">
        <v>259</v>
      </c>
      <c r="E282" s="19"/>
      <c r="F282" s="20" t="n">
        <f aca="false">F283</f>
        <v>0.1</v>
      </c>
      <c r="G282" s="20" t="n">
        <f aca="false">G283</f>
        <v>310</v>
      </c>
    </row>
    <row r="283" customFormat="false" ht="60" hidden="false" customHeight="false" outlineLevel="0" collapsed="false">
      <c r="A283" s="30" t="s">
        <v>260</v>
      </c>
      <c r="B283" s="19" t="s">
        <v>49</v>
      </c>
      <c r="C283" s="19" t="s">
        <v>253</v>
      </c>
      <c r="D283" s="22" t="s">
        <v>261</v>
      </c>
      <c r="E283" s="19"/>
      <c r="F283" s="20" t="n">
        <f aca="false">F284</f>
        <v>0.1</v>
      </c>
      <c r="G283" s="20" t="n">
        <f aca="false">G284</f>
        <v>310</v>
      </c>
    </row>
    <row r="284" customFormat="false" ht="30" hidden="false" customHeight="false" outlineLevel="0" collapsed="false">
      <c r="A284" s="23" t="s">
        <v>44</v>
      </c>
      <c r="B284" s="19" t="s">
        <v>49</v>
      </c>
      <c r="C284" s="19" t="s">
        <v>253</v>
      </c>
      <c r="D284" s="22" t="s">
        <v>261</v>
      </c>
      <c r="E284" s="19" t="s">
        <v>45</v>
      </c>
      <c r="F284" s="20" t="n">
        <f aca="false">F285</f>
        <v>0.1</v>
      </c>
      <c r="G284" s="20" t="n">
        <f aca="false">G285</f>
        <v>310</v>
      </c>
    </row>
    <row r="285" customFormat="false" ht="30" hidden="false" customHeight="false" outlineLevel="0" collapsed="false">
      <c r="A285" s="23" t="s">
        <v>46</v>
      </c>
      <c r="B285" s="19" t="s">
        <v>49</v>
      </c>
      <c r="C285" s="19" t="s">
        <v>253</v>
      </c>
      <c r="D285" s="22" t="s">
        <v>261</v>
      </c>
      <c r="E285" s="19" t="s">
        <v>47</v>
      </c>
      <c r="F285" s="20" t="n">
        <f aca="false">прил_7!G266</f>
        <v>0.1</v>
      </c>
      <c r="G285" s="20" t="n">
        <f aca="false">прил_7!H266</f>
        <v>310</v>
      </c>
    </row>
    <row r="286" customFormat="false" ht="15" hidden="false" customHeight="false" outlineLevel="0" collapsed="false">
      <c r="A286" s="18" t="s">
        <v>262</v>
      </c>
      <c r="B286" s="19" t="s">
        <v>49</v>
      </c>
      <c r="C286" s="19" t="s">
        <v>171</v>
      </c>
      <c r="D286" s="19"/>
      <c r="E286" s="19"/>
      <c r="F286" s="20" t="n">
        <f aca="false">F287+F302</f>
        <v>77119.5</v>
      </c>
      <c r="G286" s="20" t="n">
        <f aca="false">G287+G302</f>
        <v>66165.4</v>
      </c>
    </row>
    <row r="287" customFormat="false" ht="30" hidden="false" customHeight="false" outlineLevel="0" collapsed="false">
      <c r="A287" s="21" t="s">
        <v>254</v>
      </c>
      <c r="B287" s="19" t="s">
        <v>49</v>
      </c>
      <c r="C287" s="19" t="s">
        <v>171</v>
      </c>
      <c r="D287" s="22" t="s">
        <v>255</v>
      </c>
      <c r="E287" s="19"/>
      <c r="F287" s="20" t="n">
        <f aca="false">F288</f>
        <v>69543</v>
      </c>
      <c r="G287" s="20" t="n">
        <f aca="false">G288</f>
        <v>56010</v>
      </c>
    </row>
    <row r="288" customFormat="false" ht="15" hidden="false" customHeight="false" outlineLevel="0" collapsed="false">
      <c r="A288" s="21" t="s">
        <v>263</v>
      </c>
      <c r="B288" s="19" t="s">
        <v>49</v>
      </c>
      <c r="C288" s="19" t="s">
        <v>171</v>
      </c>
      <c r="D288" s="22" t="s">
        <v>264</v>
      </c>
      <c r="E288" s="19"/>
      <c r="F288" s="20" t="n">
        <f aca="false">F289</f>
        <v>69543</v>
      </c>
      <c r="G288" s="20" t="n">
        <f aca="false">G289</f>
        <v>56010</v>
      </c>
    </row>
    <row r="289" customFormat="false" ht="45" hidden="false" customHeight="false" outlineLevel="0" collapsed="false">
      <c r="A289" s="30" t="s">
        <v>265</v>
      </c>
      <c r="B289" s="19" t="s">
        <v>49</v>
      </c>
      <c r="C289" s="19" t="s">
        <v>171</v>
      </c>
      <c r="D289" s="22" t="s">
        <v>266</v>
      </c>
      <c r="E289" s="19"/>
      <c r="F289" s="20" t="n">
        <f aca="false">F290+F293+F296+F299</f>
        <v>69543</v>
      </c>
      <c r="G289" s="20" t="n">
        <f aca="false">G290+G293+G296+G299</f>
        <v>56010</v>
      </c>
    </row>
    <row r="290" customFormat="false" ht="30" hidden="false" customHeight="false" outlineLevel="0" collapsed="false">
      <c r="A290" s="24" t="s">
        <v>267</v>
      </c>
      <c r="B290" s="19" t="s">
        <v>49</v>
      </c>
      <c r="C290" s="19" t="s">
        <v>171</v>
      </c>
      <c r="D290" s="22" t="s">
        <v>268</v>
      </c>
      <c r="E290" s="19"/>
      <c r="F290" s="20" t="n">
        <f aca="false">F291</f>
        <v>23894</v>
      </c>
      <c r="G290" s="20" t="n">
        <f aca="false">G291</f>
        <v>27077</v>
      </c>
    </row>
    <row r="291" customFormat="false" ht="30" hidden="false" customHeight="false" outlineLevel="0" collapsed="false">
      <c r="A291" s="23" t="s">
        <v>124</v>
      </c>
      <c r="B291" s="19" t="s">
        <v>49</v>
      </c>
      <c r="C291" s="19" t="s">
        <v>171</v>
      </c>
      <c r="D291" s="22" t="s">
        <v>268</v>
      </c>
      <c r="E291" s="19" t="s">
        <v>125</v>
      </c>
      <c r="F291" s="20" t="n">
        <f aca="false">F292</f>
        <v>23894</v>
      </c>
      <c r="G291" s="20" t="n">
        <f aca="false">G292</f>
        <v>27077</v>
      </c>
    </row>
    <row r="292" customFormat="false" ht="15" hidden="false" customHeight="false" outlineLevel="0" collapsed="false">
      <c r="A292" s="23" t="s">
        <v>126</v>
      </c>
      <c r="B292" s="19" t="s">
        <v>49</v>
      </c>
      <c r="C292" s="19" t="s">
        <v>171</v>
      </c>
      <c r="D292" s="22" t="s">
        <v>268</v>
      </c>
      <c r="E292" s="19" t="s">
        <v>127</v>
      </c>
      <c r="F292" s="20" t="n">
        <f aca="false">прил_7!G273</f>
        <v>23894</v>
      </c>
      <c r="G292" s="20" t="n">
        <f aca="false">прил_7!H273</f>
        <v>27077</v>
      </c>
    </row>
    <row r="293" customFormat="false" ht="15" hidden="false" customHeight="false" outlineLevel="0" collapsed="false">
      <c r="A293" s="24" t="s">
        <v>269</v>
      </c>
      <c r="B293" s="19" t="s">
        <v>49</v>
      </c>
      <c r="C293" s="19" t="s">
        <v>171</v>
      </c>
      <c r="D293" s="22" t="s">
        <v>270</v>
      </c>
      <c r="E293" s="19"/>
      <c r="F293" s="20" t="n">
        <f aca="false">F294</f>
        <v>8410</v>
      </c>
      <c r="G293" s="20" t="n">
        <f aca="false">G294</f>
        <v>9660</v>
      </c>
    </row>
    <row r="294" customFormat="false" ht="30" hidden="false" customHeight="false" outlineLevel="0" collapsed="false">
      <c r="A294" s="23" t="s">
        <v>124</v>
      </c>
      <c r="B294" s="19" t="s">
        <v>49</v>
      </c>
      <c r="C294" s="19" t="s">
        <v>171</v>
      </c>
      <c r="D294" s="22" t="s">
        <v>270</v>
      </c>
      <c r="E294" s="19" t="s">
        <v>125</v>
      </c>
      <c r="F294" s="20" t="n">
        <f aca="false">F295</f>
        <v>8410</v>
      </c>
      <c r="G294" s="20" t="n">
        <f aca="false">G295</f>
        <v>9660</v>
      </c>
    </row>
    <row r="295" customFormat="false" ht="15" hidden="false" customHeight="false" outlineLevel="0" collapsed="false">
      <c r="A295" s="23" t="s">
        <v>126</v>
      </c>
      <c r="B295" s="19" t="s">
        <v>49</v>
      </c>
      <c r="C295" s="19" t="s">
        <v>171</v>
      </c>
      <c r="D295" s="22" t="s">
        <v>270</v>
      </c>
      <c r="E295" s="19" t="s">
        <v>127</v>
      </c>
      <c r="F295" s="20" t="n">
        <f aca="false">прил_7!G276</f>
        <v>8410</v>
      </c>
      <c r="G295" s="20" t="n">
        <f aca="false">прил_7!H276</f>
        <v>9660</v>
      </c>
    </row>
    <row r="296" customFormat="false" ht="30" hidden="false" customHeight="false" outlineLevel="0" collapsed="false">
      <c r="A296" s="24" t="s">
        <v>271</v>
      </c>
      <c r="B296" s="19" t="s">
        <v>49</v>
      </c>
      <c r="C296" s="19" t="s">
        <v>171</v>
      </c>
      <c r="D296" s="22" t="s">
        <v>272</v>
      </c>
      <c r="E296" s="19"/>
      <c r="F296" s="20" t="n">
        <f aca="false">F297</f>
        <v>0</v>
      </c>
      <c r="G296" s="20" t="n">
        <f aca="false">G297</f>
        <v>2080</v>
      </c>
    </row>
    <row r="297" customFormat="false" ht="30" hidden="false" customHeight="false" outlineLevel="0" collapsed="false">
      <c r="A297" s="23" t="s">
        <v>124</v>
      </c>
      <c r="B297" s="19" t="s">
        <v>49</v>
      </c>
      <c r="C297" s="19" t="s">
        <v>171</v>
      </c>
      <c r="D297" s="22" t="s">
        <v>272</v>
      </c>
      <c r="E297" s="19" t="s">
        <v>125</v>
      </c>
      <c r="F297" s="20" t="n">
        <f aca="false">F298</f>
        <v>0</v>
      </c>
      <c r="G297" s="20" t="n">
        <f aca="false">G298</f>
        <v>2080</v>
      </c>
    </row>
    <row r="298" customFormat="false" ht="15" hidden="false" customHeight="false" outlineLevel="0" collapsed="false">
      <c r="A298" s="23" t="s">
        <v>126</v>
      </c>
      <c r="B298" s="19" t="s">
        <v>49</v>
      </c>
      <c r="C298" s="19" t="s">
        <v>171</v>
      </c>
      <c r="D298" s="22" t="s">
        <v>272</v>
      </c>
      <c r="E298" s="19" t="s">
        <v>127</v>
      </c>
      <c r="F298" s="20" t="n">
        <f aca="false">прил_7!G279</f>
        <v>0</v>
      </c>
      <c r="G298" s="20" t="n">
        <f aca="false">прил_7!H279</f>
        <v>2080</v>
      </c>
    </row>
    <row r="299" customFormat="false" ht="30" hidden="false" customHeight="false" outlineLevel="0" collapsed="false">
      <c r="A299" s="30" t="s">
        <v>273</v>
      </c>
      <c r="B299" s="19" t="s">
        <v>49</v>
      </c>
      <c r="C299" s="19" t="s">
        <v>171</v>
      </c>
      <c r="D299" s="22" t="s">
        <v>274</v>
      </c>
      <c r="E299" s="19"/>
      <c r="F299" s="20" t="n">
        <f aca="false">F300</f>
        <v>37239</v>
      </c>
      <c r="G299" s="20" t="n">
        <f aca="false">G300</f>
        <v>17193</v>
      </c>
    </row>
    <row r="300" customFormat="false" ht="30" hidden="false" customHeight="false" outlineLevel="0" collapsed="false">
      <c r="A300" s="23" t="s">
        <v>44</v>
      </c>
      <c r="B300" s="19" t="s">
        <v>49</v>
      </c>
      <c r="C300" s="19" t="s">
        <v>171</v>
      </c>
      <c r="D300" s="22" t="s">
        <v>274</v>
      </c>
      <c r="E300" s="19" t="n">
        <v>200</v>
      </c>
      <c r="F300" s="20" t="n">
        <f aca="false">F301</f>
        <v>37239</v>
      </c>
      <c r="G300" s="20" t="n">
        <f aca="false">G301</f>
        <v>17193</v>
      </c>
    </row>
    <row r="301" customFormat="false" ht="30" hidden="false" customHeight="false" outlineLevel="0" collapsed="false">
      <c r="A301" s="23" t="s">
        <v>46</v>
      </c>
      <c r="B301" s="19" t="s">
        <v>49</v>
      </c>
      <c r="C301" s="19" t="s">
        <v>171</v>
      </c>
      <c r="D301" s="22" t="s">
        <v>274</v>
      </c>
      <c r="E301" s="19" t="n">
        <v>240</v>
      </c>
      <c r="F301" s="20" t="n">
        <f aca="false">прил_7!G282</f>
        <v>37239</v>
      </c>
      <c r="G301" s="20" t="n">
        <f aca="false">прил_7!H282</f>
        <v>17193</v>
      </c>
    </row>
    <row r="302" customFormat="false" ht="30" hidden="false" customHeight="false" outlineLevel="0" collapsed="false">
      <c r="A302" s="21" t="s">
        <v>275</v>
      </c>
      <c r="B302" s="19" t="s">
        <v>49</v>
      </c>
      <c r="C302" s="19" t="s">
        <v>171</v>
      </c>
      <c r="D302" s="22" t="s">
        <v>276</v>
      </c>
      <c r="E302" s="19"/>
      <c r="F302" s="20" t="n">
        <f aca="false">F303+F308</f>
        <v>7576.5</v>
      </c>
      <c r="G302" s="20" t="n">
        <f aca="false">G303+G308</f>
        <v>10155.4</v>
      </c>
    </row>
    <row r="303" customFormat="false" ht="15" hidden="false" customHeight="false" outlineLevel="0" collapsed="false">
      <c r="A303" s="21" t="s">
        <v>277</v>
      </c>
      <c r="B303" s="19" t="s">
        <v>49</v>
      </c>
      <c r="C303" s="19" t="s">
        <v>171</v>
      </c>
      <c r="D303" s="22" t="s">
        <v>278</v>
      </c>
      <c r="E303" s="19"/>
      <c r="F303" s="20" t="n">
        <f aca="false">F304</f>
        <v>3717.5</v>
      </c>
      <c r="G303" s="20" t="n">
        <f aca="false">G304</f>
        <v>6103.4</v>
      </c>
    </row>
    <row r="304" customFormat="false" ht="30" hidden="false" customHeight="false" outlineLevel="0" collapsed="false">
      <c r="A304" s="30" t="s">
        <v>279</v>
      </c>
      <c r="B304" s="19" t="s">
        <v>49</v>
      </c>
      <c r="C304" s="19" t="s">
        <v>171</v>
      </c>
      <c r="D304" s="22" t="s">
        <v>280</v>
      </c>
      <c r="E304" s="19"/>
      <c r="F304" s="20" t="n">
        <f aca="false">F305</f>
        <v>3717.5</v>
      </c>
      <c r="G304" s="20" t="n">
        <f aca="false">G305</f>
        <v>6103.4</v>
      </c>
    </row>
    <row r="305" customFormat="false" ht="15" hidden="false" customHeight="false" outlineLevel="0" collapsed="false">
      <c r="A305" s="30" t="s">
        <v>281</v>
      </c>
      <c r="B305" s="19" t="s">
        <v>49</v>
      </c>
      <c r="C305" s="19" t="s">
        <v>171</v>
      </c>
      <c r="D305" s="22" t="s">
        <v>282</v>
      </c>
      <c r="E305" s="19"/>
      <c r="F305" s="20" t="n">
        <f aca="false">F306</f>
        <v>3717.5</v>
      </c>
      <c r="G305" s="20" t="n">
        <f aca="false">G306</f>
        <v>6103.4</v>
      </c>
    </row>
    <row r="306" customFormat="false" ht="30" hidden="false" customHeight="false" outlineLevel="0" collapsed="false">
      <c r="A306" s="23" t="s">
        <v>124</v>
      </c>
      <c r="B306" s="19" t="s">
        <v>49</v>
      </c>
      <c r="C306" s="19" t="s">
        <v>171</v>
      </c>
      <c r="D306" s="22" t="s">
        <v>282</v>
      </c>
      <c r="E306" s="19" t="s">
        <v>125</v>
      </c>
      <c r="F306" s="20" t="n">
        <f aca="false">F307</f>
        <v>3717.5</v>
      </c>
      <c r="G306" s="20" t="n">
        <f aca="false">G307</f>
        <v>6103.4</v>
      </c>
    </row>
    <row r="307" customFormat="false" ht="15" hidden="false" customHeight="false" outlineLevel="0" collapsed="false">
      <c r="A307" s="23" t="s">
        <v>126</v>
      </c>
      <c r="B307" s="19" t="s">
        <v>49</v>
      </c>
      <c r="C307" s="19" t="s">
        <v>171</v>
      </c>
      <c r="D307" s="22" t="s">
        <v>282</v>
      </c>
      <c r="E307" s="19" t="s">
        <v>127</v>
      </c>
      <c r="F307" s="20" t="n">
        <f aca="false">прил_7!G288</f>
        <v>3717.5</v>
      </c>
      <c r="G307" s="20" t="n">
        <f aca="false">прил_7!H288</f>
        <v>6103.4</v>
      </c>
    </row>
    <row r="308" customFormat="false" ht="15" hidden="false" customHeight="false" outlineLevel="0" collapsed="false">
      <c r="A308" s="21" t="s">
        <v>283</v>
      </c>
      <c r="B308" s="19" t="s">
        <v>49</v>
      </c>
      <c r="C308" s="19" t="s">
        <v>171</v>
      </c>
      <c r="D308" s="22" t="s">
        <v>284</v>
      </c>
      <c r="E308" s="19"/>
      <c r="F308" s="20" t="n">
        <f aca="false">F309</f>
        <v>3859</v>
      </c>
      <c r="G308" s="20" t="n">
        <f aca="false">G309</f>
        <v>4052</v>
      </c>
    </row>
    <row r="309" customFormat="false" ht="30" hidden="false" customHeight="false" outlineLevel="0" collapsed="false">
      <c r="A309" s="30" t="s">
        <v>285</v>
      </c>
      <c r="B309" s="19" t="s">
        <v>49</v>
      </c>
      <c r="C309" s="19" t="s">
        <v>171</v>
      </c>
      <c r="D309" s="22" t="s">
        <v>286</v>
      </c>
      <c r="E309" s="19"/>
      <c r="F309" s="20" t="n">
        <f aca="false">F310</f>
        <v>3859</v>
      </c>
      <c r="G309" s="20" t="n">
        <f aca="false">G310</f>
        <v>4052</v>
      </c>
    </row>
    <row r="310" customFormat="false" ht="30" hidden="false" customHeight="false" outlineLevel="0" collapsed="false">
      <c r="A310" s="23" t="s">
        <v>287</v>
      </c>
      <c r="B310" s="19" t="s">
        <v>49</v>
      </c>
      <c r="C310" s="19" t="s">
        <v>171</v>
      </c>
      <c r="D310" s="22" t="s">
        <v>288</v>
      </c>
      <c r="E310" s="19"/>
      <c r="F310" s="20" t="n">
        <f aca="false">F311</f>
        <v>3859</v>
      </c>
      <c r="G310" s="20" t="n">
        <f aca="false">G311</f>
        <v>4052</v>
      </c>
    </row>
    <row r="311" customFormat="false" ht="30" hidden="false" customHeight="false" outlineLevel="0" collapsed="false">
      <c r="A311" s="23" t="s">
        <v>44</v>
      </c>
      <c r="B311" s="19" t="s">
        <v>49</v>
      </c>
      <c r="C311" s="19" t="s">
        <v>171</v>
      </c>
      <c r="D311" s="22" t="s">
        <v>288</v>
      </c>
      <c r="E311" s="19" t="s">
        <v>45</v>
      </c>
      <c r="F311" s="20" t="n">
        <f aca="false">F312</f>
        <v>3859</v>
      </c>
      <c r="G311" s="20" t="n">
        <f aca="false">G312</f>
        <v>4052</v>
      </c>
    </row>
    <row r="312" customFormat="false" ht="30" hidden="false" customHeight="false" outlineLevel="0" collapsed="false">
      <c r="A312" s="23" t="s">
        <v>46</v>
      </c>
      <c r="B312" s="19" t="s">
        <v>49</v>
      </c>
      <c r="C312" s="19" t="s">
        <v>171</v>
      </c>
      <c r="D312" s="22" t="s">
        <v>288</v>
      </c>
      <c r="E312" s="19" t="s">
        <v>47</v>
      </c>
      <c r="F312" s="20" t="n">
        <f aca="false">прил_7!G293</f>
        <v>3859</v>
      </c>
      <c r="G312" s="20" t="n">
        <f aca="false">прил_7!H293</f>
        <v>4052</v>
      </c>
    </row>
    <row r="313" customFormat="false" ht="15" hidden="false" customHeight="false" outlineLevel="0" collapsed="false">
      <c r="A313" s="26" t="s">
        <v>289</v>
      </c>
      <c r="B313" s="19" t="s">
        <v>49</v>
      </c>
      <c r="C313" s="19" t="s">
        <v>290</v>
      </c>
      <c r="D313" s="19"/>
      <c r="E313" s="19"/>
      <c r="F313" s="20" t="n">
        <f aca="false">F314</f>
        <v>21405.4</v>
      </c>
      <c r="G313" s="20" t="n">
        <f aca="false">G314</f>
        <v>34306.5</v>
      </c>
    </row>
    <row r="314" customFormat="false" ht="30" hidden="false" customHeight="false" outlineLevel="0" collapsed="false">
      <c r="A314" s="21" t="s">
        <v>152</v>
      </c>
      <c r="B314" s="19" t="s">
        <v>49</v>
      </c>
      <c r="C314" s="19" t="s">
        <v>290</v>
      </c>
      <c r="D314" s="22" t="s">
        <v>153</v>
      </c>
      <c r="E314" s="19"/>
      <c r="F314" s="20" t="n">
        <f aca="false">F315</f>
        <v>21405.4</v>
      </c>
      <c r="G314" s="20" t="n">
        <f aca="false">G315</f>
        <v>34306.5</v>
      </c>
    </row>
    <row r="315" customFormat="false" ht="45" hidden="false" customHeight="false" outlineLevel="0" collapsed="false">
      <c r="A315" s="21" t="s">
        <v>291</v>
      </c>
      <c r="B315" s="19" t="s">
        <v>49</v>
      </c>
      <c r="C315" s="19" t="s">
        <v>290</v>
      </c>
      <c r="D315" s="22" t="s">
        <v>292</v>
      </c>
      <c r="E315" s="19"/>
      <c r="F315" s="20" t="n">
        <f aca="false">F316+F320+F324</f>
        <v>21405.4</v>
      </c>
      <c r="G315" s="20" t="n">
        <f aca="false">G316+G320+G324</f>
        <v>34306.5</v>
      </c>
    </row>
    <row r="316" customFormat="false" ht="15" hidden="false" customHeight="false" outlineLevel="0" collapsed="false">
      <c r="A316" s="21" t="s">
        <v>293</v>
      </c>
      <c r="B316" s="19" t="s">
        <v>49</v>
      </c>
      <c r="C316" s="19" t="s">
        <v>290</v>
      </c>
      <c r="D316" s="22" t="s">
        <v>294</v>
      </c>
      <c r="E316" s="19"/>
      <c r="F316" s="20" t="n">
        <f aca="false">F317</f>
        <v>5283.9</v>
      </c>
      <c r="G316" s="20" t="n">
        <f aca="false">G317</f>
        <v>5283.9</v>
      </c>
    </row>
    <row r="317" customFormat="false" ht="15" hidden="false" customHeight="false" outlineLevel="0" collapsed="false">
      <c r="A317" s="33" t="s">
        <v>295</v>
      </c>
      <c r="B317" s="19" t="s">
        <v>49</v>
      </c>
      <c r="C317" s="19" t="s">
        <v>290</v>
      </c>
      <c r="D317" s="22" t="s">
        <v>296</v>
      </c>
      <c r="E317" s="19"/>
      <c r="F317" s="20" t="n">
        <f aca="false">F318</f>
        <v>5283.9</v>
      </c>
      <c r="G317" s="20" t="n">
        <f aca="false">G318</f>
        <v>5283.9</v>
      </c>
    </row>
    <row r="318" customFormat="false" ht="30" hidden="false" customHeight="false" outlineLevel="0" collapsed="false">
      <c r="A318" s="23" t="s">
        <v>44</v>
      </c>
      <c r="B318" s="19" t="s">
        <v>49</v>
      </c>
      <c r="C318" s="19" t="s">
        <v>290</v>
      </c>
      <c r="D318" s="22" t="s">
        <v>296</v>
      </c>
      <c r="E318" s="19" t="s">
        <v>45</v>
      </c>
      <c r="F318" s="20" t="n">
        <f aca="false">F319</f>
        <v>5283.9</v>
      </c>
      <c r="G318" s="20" t="n">
        <f aca="false">G319</f>
        <v>5283.9</v>
      </c>
    </row>
    <row r="319" customFormat="false" ht="30" hidden="false" customHeight="false" outlineLevel="0" collapsed="false">
      <c r="A319" s="23" t="s">
        <v>46</v>
      </c>
      <c r="B319" s="19" t="s">
        <v>49</v>
      </c>
      <c r="C319" s="19" t="s">
        <v>290</v>
      </c>
      <c r="D319" s="22" t="s">
        <v>296</v>
      </c>
      <c r="E319" s="19" t="s">
        <v>47</v>
      </c>
      <c r="F319" s="20" t="n">
        <f aca="false">прил_7!G300+прил_7!G736</f>
        <v>5283.9</v>
      </c>
      <c r="G319" s="20" t="n">
        <f aca="false">прил_7!H300+прил_7!H736</f>
        <v>5283.9</v>
      </c>
    </row>
    <row r="320" customFormat="false" ht="15" hidden="false" customHeight="false" outlineLevel="0" collapsed="false">
      <c r="A320" s="21" t="s">
        <v>297</v>
      </c>
      <c r="B320" s="19" t="s">
        <v>49</v>
      </c>
      <c r="C320" s="19" t="s">
        <v>290</v>
      </c>
      <c r="D320" s="22" t="s">
        <v>298</v>
      </c>
      <c r="E320" s="25"/>
      <c r="F320" s="31" t="n">
        <f aca="false">F321</f>
        <v>975.5</v>
      </c>
      <c r="G320" s="31" t="n">
        <f aca="false">G321</f>
        <v>975.5</v>
      </c>
    </row>
    <row r="321" customFormat="false" ht="15" hidden="false" customHeight="false" outlineLevel="0" collapsed="false">
      <c r="A321" s="33" t="s">
        <v>299</v>
      </c>
      <c r="B321" s="19" t="s">
        <v>49</v>
      </c>
      <c r="C321" s="19" t="s">
        <v>290</v>
      </c>
      <c r="D321" s="22" t="s">
        <v>300</v>
      </c>
      <c r="E321" s="25"/>
      <c r="F321" s="31" t="n">
        <f aca="false">F322</f>
        <v>975.5</v>
      </c>
      <c r="G321" s="31" t="n">
        <f aca="false">G322</f>
        <v>975.5</v>
      </c>
    </row>
    <row r="322" customFormat="false" ht="30" hidden="false" customHeight="false" outlineLevel="0" collapsed="false">
      <c r="A322" s="23" t="s">
        <v>44</v>
      </c>
      <c r="B322" s="19" t="s">
        <v>49</v>
      </c>
      <c r="C322" s="19" t="s">
        <v>290</v>
      </c>
      <c r="D322" s="22" t="s">
        <v>300</v>
      </c>
      <c r="E322" s="19" t="s">
        <v>45</v>
      </c>
      <c r="F322" s="31" t="n">
        <f aca="false">F323</f>
        <v>975.5</v>
      </c>
      <c r="G322" s="31" t="n">
        <f aca="false">G323</f>
        <v>975.5</v>
      </c>
    </row>
    <row r="323" customFormat="false" ht="30" hidden="false" customHeight="false" outlineLevel="0" collapsed="false">
      <c r="A323" s="23" t="s">
        <v>46</v>
      </c>
      <c r="B323" s="19" t="s">
        <v>49</v>
      </c>
      <c r="C323" s="19" t="s">
        <v>290</v>
      </c>
      <c r="D323" s="22" t="s">
        <v>300</v>
      </c>
      <c r="E323" s="19" t="s">
        <v>47</v>
      </c>
      <c r="F323" s="31" t="n">
        <f aca="false">прил_7!G304+прил_7!G740</f>
        <v>975.5</v>
      </c>
      <c r="G323" s="31" t="n">
        <f aca="false">прил_7!H304+прил_7!H740</f>
        <v>975.5</v>
      </c>
    </row>
    <row r="324" customFormat="false" ht="15" hidden="false" customHeight="false" outlineLevel="0" collapsed="false">
      <c r="A324" s="21" t="s">
        <v>301</v>
      </c>
      <c r="B324" s="19" t="s">
        <v>49</v>
      </c>
      <c r="C324" s="19" t="s">
        <v>290</v>
      </c>
      <c r="D324" s="22" t="s">
        <v>302</v>
      </c>
      <c r="E324" s="25"/>
      <c r="F324" s="31" t="n">
        <f aca="false">F325+F328+F331+F334</f>
        <v>15146</v>
      </c>
      <c r="G324" s="31" t="n">
        <f aca="false">G325+G328+G331+G334</f>
        <v>28047.1</v>
      </c>
    </row>
    <row r="325" customFormat="false" ht="45" hidden="false" customHeight="false" outlineLevel="0" collapsed="false">
      <c r="A325" s="24" t="s">
        <v>303</v>
      </c>
      <c r="B325" s="19" t="s">
        <v>49</v>
      </c>
      <c r="C325" s="19" t="s">
        <v>290</v>
      </c>
      <c r="D325" s="22" t="s">
        <v>304</v>
      </c>
      <c r="E325" s="25"/>
      <c r="F325" s="31" t="n">
        <f aca="false">F326</f>
        <v>0</v>
      </c>
      <c r="G325" s="31" t="n">
        <f aca="false">G326</f>
        <v>6830.1</v>
      </c>
    </row>
    <row r="326" customFormat="false" ht="30" hidden="false" customHeight="false" outlineLevel="0" collapsed="false">
      <c r="A326" s="23" t="s">
        <v>124</v>
      </c>
      <c r="B326" s="19" t="s">
        <v>49</v>
      </c>
      <c r="C326" s="19" t="s">
        <v>290</v>
      </c>
      <c r="D326" s="22" t="s">
        <v>304</v>
      </c>
      <c r="E326" s="19" t="n">
        <v>600</v>
      </c>
      <c r="F326" s="31" t="n">
        <f aca="false">F327</f>
        <v>0</v>
      </c>
      <c r="G326" s="31" t="n">
        <f aca="false">G327</f>
        <v>6830.1</v>
      </c>
    </row>
    <row r="327" customFormat="false" ht="15" hidden="false" customHeight="false" outlineLevel="0" collapsed="false">
      <c r="A327" s="23" t="s">
        <v>126</v>
      </c>
      <c r="B327" s="19" t="s">
        <v>49</v>
      </c>
      <c r="C327" s="19" t="s">
        <v>290</v>
      </c>
      <c r="D327" s="22" t="s">
        <v>304</v>
      </c>
      <c r="E327" s="19" t="n">
        <v>610</v>
      </c>
      <c r="F327" s="31" t="n">
        <f aca="false">прил_7!G744</f>
        <v>0</v>
      </c>
      <c r="G327" s="31" t="n">
        <f aca="false">прил_7!H744</f>
        <v>6830.1</v>
      </c>
    </row>
    <row r="328" customFormat="false" ht="90" hidden="false" customHeight="false" outlineLevel="0" collapsed="false">
      <c r="A328" s="23" t="s">
        <v>305</v>
      </c>
      <c r="B328" s="19" t="s">
        <v>49</v>
      </c>
      <c r="C328" s="19" t="s">
        <v>290</v>
      </c>
      <c r="D328" s="22" t="s">
        <v>306</v>
      </c>
      <c r="E328" s="25"/>
      <c r="F328" s="31" t="n">
        <f aca="false">F329</f>
        <v>625</v>
      </c>
      <c r="G328" s="31" t="n">
        <f aca="false">G329</f>
        <v>648</v>
      </c>
    </row>
    <row r="329" customFormat="false" ht="30" hidden="false" customHeight="false" outlineLevel="0" collapsed="false">
      <c r="A329" s="23" t="s">
        <v>124</v>
      </c>
      <c r="B329" s="19" t="s">
        <v>49</v>
      </c>
      <c r="C329" s="19" t="s">
        <v>290</v>
      </c>
      <c r="D329" s="22" t="s">
        <v>306</v>
      </c>
      <c r="E329" s="19" t="n">
        <v>600</v>
      </c>
      <c r="F329" s="31" t="n">
        <f aca="false">F330</f>
        <v>625</v>
      </c>
      <c r="G329" s="31" t="n">
        <f aca="false">G330</f>
        <v>648</v>
      </c>
    </row>
    <row r="330" customFormat="false" ht="15" hidden="false" customHeight="false" outlineLevel="0" collapsed="false">
      <c r="A330" s="23" t="s">
        <v>126</v>
      </c>
      <c r="B330" s="19" t="s">
        <v>49</v>
      </c>
      <c r="C330" s="19" t="s">
        <v>290</v>
      </c>
      <c r="D330" s="22" t="s">
        <v>306</v>
      </c>
      <c r="E330" s="19" t="n">
        <v>610</v>
      </c>
      <c r="F330" s="31" t="n">
        <f aca="false">прил_7!G747</f>
        <v>625</v>
      </c>
      <c r="G330" s="31" t="n">
        <f aca="false">прил_7!H747</f>
        <v>648</v>
      </c>
    </row>
    <row r="331" customFormat="false" ht="30" hidden="false" customHeight="false" outlineLevel="0" collapsed="false">
      <c r="A331" s="24" t="s">
        <v>307</v>
      </c>
      <c r="B331" s="19" t="s">
        <v>49</v>
      </c>
      <c r="C331" s="19" t="s">
        <v>290</v>
      </c>
      <c r="D331" s="22" t="s">
        <v>308</v>
      </c>
      <c r="E331" s="25"/>
      <c r="F331" s="31" t="n">
        <f aca="false">F332</f>
        <v>0</v>
      </c>
      <c r="G331" s="31" t="n">
        <f aca="false">G332</f>
        <v>4777</v>
      </c>
    </row>
    <row r="332" customFormat="false" ht="30" hidden="false" customHeight="false" outlineLevel="0" collapsed="false">
      <c r="A332" s="23" t="s">
        <v>124</v>
      </c>
      <c r="B332" s="19" t="s">
        <v>49</v>
      </c>
      <c r="C332" s="19" t="s">
        <v>290</v>
      </c>
      <c r="D332" s="22" t="s">
        <v>308</v>
      </c>
      <c r="E332" s="19" t="n">
        <v>600</v>
      </c>
      <c r="F332" s="31" t="n">
        <f aca="false">F333</f>
        <v>0</v>
      </c>
      <c r="G332" s="31" t="n">
        <f aca="false">G333</f>
        <v>4777</v>
      </c>
    </row>
    <row r="333" customFormat="false" ht="15" hidden="false" customHeight="false" outlineLevel="0" collapsed="false">
      <c r="A333" s="23" t="s">
        <v>126</v>
      </c>
      <c r="B333" s="19" t="s">
        <v>49</v>
      </c>
      <c r="C333" s="19" t="s">
        <v>290</v>
      </c>
      <c r="D333" s="22" t="s">
        <v>308</v>
      </c>
      <c r="E333" s="19" t="n">
        <v>610</v>
      </c>
      <c r="F333" s="31" t="n">
        <f aca="false">прил_7!G750</f>
        <v>0</v>
      </c>
      <c r="G333" s="31" t="n">
        <f aca="false">прил_7!H750</f>
        <v>4777</v>
      </c>
    </row>
    <row r="334" customFormat="false" ht="45" hidden="false" customHeight="false" outlineLevel="0" collapsed="false">
      <c r="A334" s="24" t="s">
        <v>309</v>
      </c>
      <c r="B334" s="19" t="s">
        <v>49</v>
      </c>
      <c r="C334" s="19" t="s">
        <v>290</v>
      </c>
      <c r="D334" s="22" t="s">
        <v>310</v>
      </c>
      <c r="E334" s="25"/>
      <c r="F334" s="31" t="n">
        <f aca="false">F335</f>
        <v>14521</v>
      </c>
      <c r="G334" s="31" t="n">
        <f aca="false">G335</f>
        <v>15792</v>
      </c>
    </row>
    <row r="335" customFormat="false" ht="30" hidden="false" customHeight="false" outlineLevel="0" collapsed="false">
      <c r="A335" s="23" t="s">
        <v>124</v>
      </c>
      <c r="B335" s="19" t="s">
        <v>49</v>
      </c>
      <c r="C335" s="19" t="s">
        <v>290</v>
      </c>
      <c r="D335" s="22" t="s">
        <v>310</v>
      </c>
      <c r="E335" s="19" t="n">
        <v>600</v>
      </c>
      <c r="F335" s="31" t="n">
        <f aca="false">F336</f>
        <v>14521</v>
      </c>
      <c r="G335" s="31" t="n">
        <f aca="false">G336</f>
        <v>15792</v>
      </c>
    </row>
    <row r="336" customFormat="false" ht="15" hidden="false" customHeight="false" outlineLevel="0" collapsed="false">
      <c r="A336" s="23" t="s">
        <v>126</v>
      </c>
      <c r="B336" s="19" t="s">
        <v>49</v>
      </c>
      <c r="C336" s="19" t="s">
        <v>290</v>
      </c>
      <c r="D336" s="22" t="s">
        <v>310</v>
      </c>
      <c r="E336" s="19" t="n">
        <v>610</v>
      </c>
      <c r="F336" s="31" t="n">
        <f aca="false">прил_7!G753</f>
        <v>14521</v>
      </c>
      <c r="G336" s="31" t="n">
        <f aca="false">прил_7!H753</f>
        <v>15792</v>
      </c>
    </row>
    <row r="337" customFormat="false" ht="15" hidden="false" customHeight="false" outlineLevel="0" collapsed="false">
      <c r="A337" s="18" t="s">
        <v>311</v>
      </c>
      <c r="B337" s="19" t="s">
        <v>49</v>
      </c>
      <c r="C337" s="19" t="s">
        <v>312</v>
      </c>
      <c r="D337" s="19"/>
      <c r="E337" s="19"/>
      <c r="F337" s="20" t="n">
        <f aca="false">F344+F355+F361+F382+F369+F338</f>
        <v>60569.5</v>
      </c>
      <c r="G337" s="20" t="n">
        <f aca="false">G344+G355+G361+G382+G369+G338</f>
        <v>59071.8</v>
      </c>
    </row>
    <row r="338" customFormat="false" ht="30" hidden="false" customHeight="false" outlineLevel="0" collapsed="false">
      <c r="A338" s="21" t="s">
        <v>116</v>
      </c>
      <c r="B338" s="19" t="s">
        <v>49</v>
      </c>
      <c r="C338" s="19" t="s">
        <v>312</v>
      </c>
      <c r="D338" s="22" t="s">
        <v>117</v>
      </c>
      <c r="E338" s="19"/>
      <c r="F338" s="20" t="n">
        <f aca="false">F339</f>
        <v>676</v>
      </c>
      <c r="G338" s="20" t="n">
        <f aca="false">G339</f>
        <v>676</v>
      </c>
    </row>
    <row r="339" customFormat="false" ht="30" hidden="false" customHeight="false" outlineLevel="0" collapsed="false">
      <c r="A339" s="21" t="s">
        <v>118</v>
      </c>
      <c r="B339" s="19" t="s">
        <v>49</v>
      </c>
      <c r="C339" s="19" t="s">
        <v>312</v>
      </c>
      <c r="D339" s="22" t="s">
        <v>119</v>
      </c>
      <c r="E339" s="19"/>
      <c r="F339" s="20" t="n">
        <f aca="false">F340</f>
        <v>676</v>
      </c>
      <c r="G339" s="20" t="n">
        <f aca="false">G340</f>
        <v>676</v>
      </c>
    </row>
    <row r="340" customFormat="false" ht="90" hidden="false" customHeight="false" outlineLevel="0" collapsed="false">
      <c r="A340" s="23" t="s">
        <v>313</v>
      </c>
      <c r="B340" s="19" t="s">
        <v>49</v>
      </c>
      <c r="C340" s="19" t="s">
        <v>312</v>
      </c>
      <c r="D340" s="22" t="s">
        <v>314</v>
      </c>
      <c r="E340" s="19"/>
      <c r="F340" s="20" t="n">
        <f aca="false">F341</f>
        <v>676</v>
      </c>
      <c r="G340" s="20" t="n">
        <f aca="false">G341</f>
        <v>676</v>
      </c>
    </row>
    <row r="341" customFormat="false" ht="60" hidden="false" customHeight="false" outlineLevel="0" collapsed="false">
      <c r="A341" s="23" t="s">
        <v>315</v>
      </c>
      <c r="B341" s="19" t="s">
        <v>49</v>
      </c>
      <c r="C341" s="19" t="s">
        <v>312</v>
      </c>
      <c r="D341" s="22" t="s">
        <v>316</v>
      </c>
      <c r="E341" s="19"/>
      <c r="F341" s="20" t="n">
        <f aca="false">F342</f>
        <v>676</v>
      </c>
      <c r="G341" s="20" t="n">
        <f aca="false">G342</f>
        <v>676</v>
      </c>
    </row>
    <row r="342" customFormat="false" ht="30" hidden="false" customHeight="false" outlineLevel="0" collapsed="false">
      <c r="A342" s="23" t="s">
        <v>44</v>
      </c>
      <c r="B342" s="19" t="s">
        <v>49</v>
      </c>
      <c r="C342" s="19" t="s">
        <v>312</v>
      </c>
      <c r="D342" s="22" t="s">
        <v>316</v>
      </c>
      <c r="E342" s="19" t="s">
        <v>45</v>
      </c>
      <c r="F342" s="20" t="n">
        <f aca="false">F343</f>
        <v>676</v>
      </c>
      <c r="G342" s="20" t="n">
        <f aca="false">G343</f>
        <v>676</v>
      </c>
    </row>
    <row r="343" customFormat="false" ht="30" hidden="false" customHeight="false" outlineLevel="0" collapsed="false">
      <c r="A343" s="23" t="s">
        <v>46</v>
      </c>
      <c r="B343" s="19" t="s">
        <v>49</v>
      </c>
      <c r="C343" s="19" t="s">
        <v>312</v>
      </c>
      <c r="D343" s="22" t="s">
        <v>316</v>
      </c>
      <c r="E343" s="19" t="s">
        <v>47</v>
      </c>
      <c r="F343" s="20" t="n">
        <f aca="false">прил_7!G311</f>
        <v>676</v>
      </c>
      <c r="G343" s="20" t="n">
        <f aca="false">прил_7!H311</f>
        <v>676</v>
      </c>
    </row>
    <row r="344" customFormat="false" ht="15" hidden="false" customHeight="false" outlineLevel="0" collapsed="false">
      <c r="A344" s="21" t="s">
        <v>317</v>
      </c>
      <c r="B344" s="19" t="s">
        <v>49</v>
      </c>
      <c r="C344" s="19" t="s">
        <v>312</v>
      </c>
      <c r="D344" s="22" t="s">
        <v>318</v>
      </c>
      <c r="E344" s="19"/>
      <c r="F344" s="20" t="n">
        <f aca="false">F345+F350</f>
        <v>36340.5</v>
      </c>
      <c r="G344" s="20" t="n">
        <f aca="false">G345+G350</f>
        <v>35842.8</v>
      </c>
    </row>
    <row r="345" customFormat="false" ht="15" hidden="false" customHeight="false" outlineLevel="0" collapsed="false">
      <c r="A345" s="21" t="s">
        <v>319</v>
      </c>
      <c r="B345" s="19" t="s">
        <v>49</v>
      </c>
      <c r="C345" s="19" t="s">
        <v>312</v>
      </c>
      <c r="D345" s="22" t="s">
        <v>320</v>
      </c>
      <c r="E345" s="19"/>
      <c r="F345" s="20" t="n">
        <f aca="false">F346</f>
        <v>34840.5</v>
      </c>
      <c r="G345" s="20" t="n">
        <f aca="false">G346</f>
        <v>34342.8</v>
      </c>
    </row>
    <row r="346" customFormat="false" ht="45" hidden="false" customHeight="false" outlineLevel="0" collapsed="false">
      <c r="A346" s="30" t="s">
        <v>321</v>
      </c>
      <c r="B346" s="19" t="s">
        <v>49</v>
      </c>
      <c r="C346" s="19" t="s">
        <v>312</v>
      </c>
      <c r="D346" s="22" t="s">
        <v>322</v>
      </c>
      <c r="E346" s="19"/>
      <c r="F346" s="20" t="n">
        <f aca="false">F347</f>
        <v>34840.5</v>
      </c>
      <c r="G346" s="20" t="n">
        <f aca="false">G347</f>
        <v>34342.8</v>
      </c>
    </row>
    <row r="347" customFormat="false" ht="75" hidden="false" customHeight="false" outlineLevel="0" collapsed="false">
      <c r="A347" s="30" t="s">
        <v>323</v>
      </c>
      <c r="B347" s="19" t="s">
        <v>49</v>
      </c>
      <c r="C347" s="19" t="s">
        <v>312</v>
      </c>
      <c r="D347" s="22" t="s">
        <v>324</v>
      </c>
      <c r="E347" s="19"/>
      <c r="F347" s="20" t="n">
        <f aca="false">F348</f>
        <v>34840.5</v>
      </c>
      <c r="G347" s="20" t="n">
        <f aca="false">G348</f>
        <v>34342.8</v>
      </c>
    </row>
    <row r="348" customFormat="false" ht="30" hidden="false" customHeight="false" outlineLevel="0" collapsed="false">
      <c r="A348" s="23" t="s">
        <v>44</v>
      </c>
      <c r="B348" s="19" t="s">
        <v>49</v>
      </c>
      <c r="C348" s="19" t="s">
        <v>312</v>
      </c>
      <c r="D348" s="22" t="s">
        <v>324</v>
      </c>
      <c r="E348" s="19" t="s">
        <v>45</v>
      </c>
      <c r="F348" s="20" t="n">
        <f aca="false">F349</f>
        <v>34840.5</v>
      </c>
      <c r="G348" s="20" t="n">
        <f aca="false">G349</f>
        <v>34342.8</v>
      </c>
    </row>
    <row r="349" customFormat="false" ht="30" hidden="false" customHeight="false" outlineLevel="0" collapsed="false">
      <c r="A349" s="23" t="s">
        <v>46</v>
      </c>
      <c r="B349" s="19" t="s">
        <v>49</v>
      </c>
      <c r="C349" s="19" t="s">
        <v>312</v>
      </c>
      <c r="D349" s="22" t="s">
        <v>324</v>
      </c>
      <c r="E349" s="19" t="s">
        <v>47</v>
      </c>
      <c r="F349" s="20" t="n">
        <f aca="false">прил_7!G317</f>
        <v>34840.5</v>
      </c>
      <c r="G349" s="20" t="n">
        <f aca="false">прил_7!H317</f>
        <v>34342.8</v>
      </c>
    </row>
    <row r="350" customFormat="false" ht="30" hidden="false" customHeight="false" outlineLevel="0" collapsed="false">
      <c r="A350" s="21" t="s">
        <v>325</v>
      </c>
      <c r="B350" s="19" t="s">
        <v>49</v>
      </c>
      <c r="C350" s="19" t="s">
        <v>312</v>
      </c>
      <c r="D350" s="22" t="s">
        <v>326</v>
      </c>
      <c r="E350" s="19"/>
      <c r="F350" s="20" t="n">
        <f aca="false">F351</f>
        <v>1500</v>
      </c>
      <c r="G350" s="20" t="n">
        <f aca="false">G351</f>
        <v>1500</v>
      </c>
    </row>
    <row r="351" customFormat="false" ht="30" hidden="false" customHeight="false" outlineLevel="0" collapsed="false">
      <c r="A351" s="30" t="s">
        <v>327</v>
      </c>
      <c r="B351" s="19" t="s">
        <v>49</v>
      </c>
      <c r="C351" s="19" t="s">
        <v>312</v>
      </c>
      <c r="D351" s="22" t="s">
        <v>328</v>
      </c>
      <c r="E351" s="19"/>
      <c r="F351" s="20" t="n">
        <f aca="false">F352</f>
        <v>1500</v>
      </c>
      <c r="G351" s="20" t="n">
        <f aca="false">G352</f>
        <v>1500</v>
      </c>
    </row>
    <row r="352" customFormat="false" ht="15" hidden="false" customHeight="false" outlineLevel="0" collapsed="false">
      <c r="A352" s="24" t="s">
        <v>329</v>
      </c>
      <c r="B352" s="19" t="s">
        <v>49</v>
      </c>
      <c r="C352" s="19" t="s">
        <v>312</v>
      </c>
      <c r="D352" s="22" t="s">
        <v>330</v>
      </c>
      <c r="E352" s="19"/>
      <c r="F352" s="20" t="n">
        <f aca="false">F353</f>
        <v>1500</v>
      </c>
      <c r="G352" s="20" t="n">
        <f aca="false">G353</f>
        <v>1500</v>
      </c>
    </row>
    <row r="353" customFormat="false" ht="15" hidden="false" customHeight="false" outlineLevel="0" collapsed="false">
      <c r="A353" s="23" t="s">
        <v>60</v>
      </c>
      <c r="B353" s="19" t="s">
        <v>49</v>
      </c>
      <c r="C353" s="19" t="s">
        <v>312</v>
      </c>
      <c r="D353" s="22" t="s">
        <v>330</v>
      </c>
      <c r="E353" s="19" t="s">
        <v>61</v>
      </c>
      <c r="F353" s="20" t="n">
        <f aca="false">F354</f>
        <v>1500</v>
      </c>
      <c r="G353" s="20" t="n">
        <f aca="false">G354</f>
        <v>1500</v>
      </c>
    </row>
    <row r="354" customFormat="false" ht="45" hidden="false" customHeight="false" outlineLevel="0" collapsed="false">
      <c r="A354" s="23" t="s">
        <v>331</v>
      </c>
      <c r="B354" s="19" t="s">
        <v>49</v>
      </c>
      <c r="C354" s="19" t="s">
        <v>312</v>
      </c>
      <c r="D354" s="22" t="s">
        <v>330</v>
      </c>
      <c r="E354" s="19" t="s">
        <v>332</v>
      </c>
      <c r="F354" s="20" t="n">
        <f aca="false">прил_7!G322</f>
        <v>1500</v>
      </c>
      <c r="G354" s="20" t="n">
        <f aca="false">прил_7!H322</f>
        <v>1500</v>
      </c>
    </row>
    <row r="355" customFormat="false" ht="30" hidden="false" customHeight="false" outlineLevel="0" collapsed="false">
      <c r="A355" s="21" t="s">
        <v>22</v>
      </c>
      <c r="B355" s="19" t="s">
        <v>49</v>
      </c>
      <c r="C355" s="19" t="s">
        <v>312</v>
      </c>
      <c r="D355" s="22" t="s">
        <v>23</v>
      </c>
      <c r="E355" s="19"/>
      <c r="F355" s="20" t="n">
        <f aca="false">F356</f>
        <v>1600</v>
      </c>
      <c r="G355" s="20" t="n">
        <f aca="false">G356</f>
        <v>600</v>
      </c>
    </row>
    <row r="356" customFormat="false" ht="15" hidden="false" customHeight="false" outlineLevel="0" collapsed="false">
      <c r="A356" s="21" t="s">
        <v>128</v>
      </c>
      <c r="B356" s="19" t="s">
        <v>49</v>
      </c>
      <c r="C356" s="19" t="s">
        <v>312</v>
      </c>
      <c r="D356" s="22" t="s">
        <v>129</v>
      </c>
      <c r="E356" s="19"/>
      <c r="F356" s="20" t="n">
        <f aca="false">F357</f>
        <v>1600</v>
      </c>
      <c r="G356" s="20" t="n">
        <f aca="false">G357</f>
        <v>600</v>
      </c>
    </row>
    <row r="357" customFormat="false" ht="45" hidden="false" customHeight="false" outlineLevel="0" collapsed="false">
      <c r="A357" s="30" t="s">
        <v>130</v>
      </c>
      <c r="B357" s="19" t="s">
        <v>49</v>
      </c>
      <c r="C357" s="19" t="s">
        <v>312</v>
      </c>
      <c r="D357" s="22" t="s">
        <v>131</v>
      </c>
      <c r="E357" s="19"/>
      <c r="F357" s="20" t="n">
        <f aca="false">F358</f>
        <v>1600</v>
      </c>
      <c r="G357" s="20" t="n">
        <f aca="false">G358</f>
        <v>600</v>
      </c>
    </row>
    <row r="358" customFormat="false" ht="30" hidden="false" customHeight="false" outlineLevel="0" collapsed="false">
      <c r="A358" s="21" t="s">
        <v>333</v>
      </c>
      <c r="B358" s="19" t="s">
        <v>49</v>
      </c>
      <c r="C358" s="19" t="s">
        <v>312</v>
      </c>
      <c r="D358" s="22" t="s">
        <v>334</v>
      </c>
      <c r="E358" s="25"/>
      <c r="F358" s="20" t="n">
        <f aca="false">F359</f>
        <v>1600</v>
      </c>
      <c r="G358" s="20" t="n">
        <f aca="false">G359</f>
        <v>600</v>
      </c>
    </row>
    <row r="359" customFormat="false" ht="30" hidden="false" customHeight="false" outlineLevel="0" collapsed="false">
      <c r="A359" s="23" t="s">
        <v>44</v>
      </c>
      <c r="B359" s="19" t="s">
        <v>49</v>
      </c>
      <c r="C359" s="19" t="s">
        <v>312</v>
      </c>
      <c r="D359" s="22" t="s">
        <v>334</v>
      </c>
      <c r="E359" s="19" t="n">
        <v>200</v>
      </c>
      <c r="F359" s="20" t="n">
        <f aca="false">F360</f>
        <v>1600</v>
      </c>
      <c r="G359" s="20" t="n">
        <f aca="false">G360</f>
        <v>600</v>
      </c>
    </row>
    <row r="360" customFormat="false" ht="30" hidden="false" customHeight="false" outlineLevel="0" collapsed="false">
      <c r="A360" s="23" t="s">
        <v>46</v>
      </c>
      <c r="B360" s="19" t="s">
        <v>49</v>
      </c>
      <c r="C360" s="19" t="s">
        <v>312</v>
      </c>
      <c r="D360" s="22" t="s">
        <v>334</v>
      </c>
      <c r="E360" s="19" t="n">
        <v>240</v>
      </c>
      <c r="F360" s="20" t="n">
        <f aca="false">прил_7!G328</f>
        <v>1600</v>
      </c>
      <c r="G360" s="20" t="n">
        <f aca="false">прил_7!H328</f>
        <v>600</v>
      </c>
    </row>
    <row r="361" customFormat="false" ht="45" hidden="false" customHeight="false" outlineLevel="0" collapsed="false">
      <c r="A361" s="21" t="s">
        <v>64</v>
      </c>
      <c r="B361" s="19" t="s">
        <v>49</v>
      </c>
      <c r="C361" s="19" t="s">
        <v>312</v>
      </c>
      <c r="D361" s="22" t="s">
        <v>65</v>
      </c>
      <c r="E361" s="19"/>
      <c r="F361" s="20" t="n">
        <f aca="false">F362</f>
        <v>10600</v>
      </c>
      <c r="G361" s="20" t="n">
        <f aca="false">G362</f>
        <v>10600</v>
      </c>
    </row>
    <row r="362" customFormat="false" ht="45" hidden="false" customHeight="false" outlineLevel="0" collapsed="false">
      <c r="A362" s="21" t="s">
        <v>66</v>
      </c>
      <c r="B362" s="19" t="s">
        <v>49</v>
      </c>
      <c r="C362" s="19" t="s">
        <v>312</v>
      </c>
      <c r="D362" s="22" t="s">
        <v>67</v>
      </c>
      <c r="E362" s="19"/>
      <c r="F362" s="20" t="n">
        <f aca="false">F363</f>
        <v>10600</v>
      </c>
      <c r="G362" s="20" t="n">
        <f aca="false">G363</f>
        <v>10600</v>
      </c>
    </row>
    <row r="363" customFormat="false" ht="45" hidden="false" customHeight="false" outlineLevel="0" collapsed="false">
      <c r="A363" s="24" t="s">
        <v>68</v>
      </c>
      <c r="B363" s="19" t="s">
        <v>49</v>
      </c>
      <c r="C363" s="19" t="s">
        <v>312</v>
      </c>
      <c r="D363" s="22" t="s">
        <v>69</v>
      </c>
      <c r="E363" s="19"/>
      <c r="F363" s="20" t="n">
        <f aca="false">F364</f>
        <v>10600</v>
      </c>
      <c r="G363" s="20" t="n">
        <f aca="false">G364</f>
        <v>10600</v>
      </c>
    </row>
    <row r="364" customFormat="false" ht="30" hidden="false" customHeight="false" outlineLevel="0" collapsed="false">
      <c r="A364" s="24" t="s">
        <v>335</v>
      </c>
      <c r="B364" s="19" t="s">
        <v>49</v>
      </c>
      <c r="C364" s="19" t="s">
        <v>312</v>
      </c>
      <c r="D364" s="27" t="s">
        <v>336</v>
      </c>
      <c r="E364" s="20"/>
      <c r="F364" s="20" t="n">
        <f aca="false">F365+F367</f>
        <v>10600</v>
      </c>
      <c r="G364" s="20" t="n">
        <f aca="false">G365+G367</f>
        <v>10600</v>
      </c>
    </row>
    <row r="365" customFormat="false" ht="60" hidden="false" customHeight="false" outlineLevel="0" collapsed="false">
      <c r="A365" s="26" t="s">
        <v>30</v>
      </c>
      <c r="B365" s="19" t="s">
        <v>49</v>
      </c>
      <c r="C365" s="19" t="s">
        <v>312</v>
      </c>
      <c r="D365" s="27" t="s">
        <v>336</v>
      </c>
      <c r="E365" s="19" t="n">
        <v>100</v>
      </c>
      <c r="F365" s="20" t="n">
        <f aca="false">F366</f>
        <v>10326</v>
      </c>
      <c r="G365" s="20" t="n">
        <f aca="false">G366</f>
        <v>10326</v>
      </c>
    </row>
    <row r="366" customFormat="false" ht="15" hidden="false" customHeight="false" outlineLevel="0" collapsed="false">
      <c r="A366" s="26" t="s">
        <v>108</v>
      </c>
      <c r="B366" s="19" t="s">
        <v>49</v>
      </c>
      <c r="C366" s="19" t="s">
        <v>312</v>
      </c>
      <c r="D366" s="27" t="s">
        <v>336</v>
      </c>
      <c r="E366" s="19" t="n">
        <v>110</v>
      </c>
      <c r="F366" s="20" t="n">
        <f aca="false">прил_7!G334</f>
        <v>10326</v>
      </c>
      <c r="G366" s="20" t="n">
        <f aca="false">прил_7!H334</f>
        <v>10326</v>
      </c>
    </row>
    <row r="367" customFormat="false" ht="30" hidden="false" customHeight="false" outlineLevel="0" collapsed="false">
      <c r="A367" s="23" t="s">
        <v>44</v>
      </c>
      <c r="B367" s="19" t="s">
        <v>49</v>
      </c>
      <c r="C367" s="19" t="s">
        <v>312</v>
      </c>
      <c r="D367" s="27" t="s">
        <v>336</v>
      </c>
      <c r="E367" s="19" t="n">
        <v>200</v>
      </c>
      <c r="F367" s="20" t="n">
        <f aca="false">F368</f>
        <v>274</v>
      </c>
      <c r="G367" s="20" t="n">
        <f aca="false">G368</f>
        <v>274</v>
      </c>
    </row>
    <row r="368" customFormat="false" ht="30" hidden="false" customHeight="false" outlineLevel="0" collapsed="false">
      <c r="A368" s="23" t="s">
        <v>46</v>
      </c>
      <c r="B368" s="19" t="s">
        <v>49</v>
      </c>
      <c r="C368" s="19" t="s">
        <v>312</v>
      </c>
      <c r="D368" s="27" t="s">
        <v>336</v>
      </c>
      <c r="E368" s="19" t="n">
        <v>240</v>
      </c>
      <c r="F368" s="20" t="n">
        <f aca="false">прил_7!G336</f>
        <v>274</v>
      </c>
      <c r="G368" s="20" t="n">
        <f aca="false">прил_7!H336</f>
        <v>274</v>
      </c>
    </row>
    <row r="369" customFormat="false" ht="15" hidden="false" customHeight="false" outlineLevel="0" collapsed="false">
      <c r="A369" s="21" t="s">
        <v>337</v>
      </c>
      <c r="B369" s="19" t="s">
        <v>49</v>
      </c>
      <c r="C369" s="19" t="s">
        <v>312</v>
      </c>
      <c r="D369" s="22" t="s">
        <v>338</v>
      </c>
      <c r="E369" s="25"/>
      <c r="F369" s="20" t="n">
        <f aca="false">F370+F375</f>
        <v>874</v>
      </c>
      <c r="G369" s="20" t="n">
        <f aca="false">G370+G375</f>
        <v>874</v>
      </c>
    </row>
    <row r="370" customFormat="false" ht="30" hidden="false" customHeight="false" outlineLevel="0" collapsed="false">
      <c r="A370" s="21" t="s">
        <v>339</v>
      </c>
      <c r="B370" s="19" t="s">
        <v>49</v>
      </c>
      <c r="C370" s="19" t="s">
        <v>312</v>
      </c>
      <c r="D370" s="22" t="s">
        <v>340</v>
      </c>
      <c r="E370" s="25"/>
      <c r="F370" s="20" t="n">
        <f aca="false">F371</f>
        <v>400</v>
      </c>
      <c r="G370" s="20" t="n">
        <f aca="false">G371</f>
        <v>400</v>
      </c>
    </row>
    <row r="371" customFormat="false" ht="45" hidden="false" customHeight="false" outlineLevel="0" collapsed="false">
      <c r="A371" s="21" t="s">
        <v>341</v>
      </c>
      <c r="B371" s="19" t="s">
        <v>49</v>
      </c>
      <c r="C371" s="19" t="s">
        <v>312</v>
      </c>
      <c r="D371" s="22" t="s">
        <v>342</v>
      </c>
      <c r="E371" s="25"/>
      <c r="F371" s="20" t="n">
        <f aca="false">F372</f>
        <v>400</v>
      </c>
      <c r="G371" s="20" t="n">
        <f aca="false">G372</f>
        <v>400</v>
      </c>
    </row>
    <row r="372" customFormat="false" ht="60" hidden="false" customHeight="false" outlineLevel="0" collapsed="false">
      <c r="A372" s="30" t="s">
        <v>343</v>
      </c>
      <c r="B372" s="19" t="s">
        <v>49</v>
      </c>
      <c r="C372" s="19" t="s">
        <v>312</v>
      </c>
      <c r="D372" s="22" t="s">
        <v>344</v>
      </c>
      <c r="E372" s="25"/>
      <c r="F372" s="20" t="n">
        <f aca="false">F373</f>
        <v>400</v>
      </c>
      <c r="G372" s="20" t="n">
        <f aca="false">G373</f>
        <v>400</v>
      </c>
    </row>
    <row r="373" customFormat="false" ht="30" hidden="false" customHeight="false" outlineLevel="0" collapsed="false">
      <c r="A373" s="23" t="s">
        <v>44</v>
      </c>
      <c r="B373" s="19" t="s">
        <v>49</v>
      </c>
      <c r="C373" s="19" t="s">
        <v>312</v>
      </c>
      <c r="D373" s="22" t="s">
        <v>344</v>
      </c>
      <c r="E373" s="19" t="n">
        <v>200</v>
      </c>
      <c r="F373" s="20" t="n">
        <f aca="false">F374</f>
        <v>400</v>
      </c>
      <c r="G373" s="20" t="n">
        <f aca="false">G374</f>
        <v>400</v>
      </c>
    </row>
    <row r="374" customFormat="false" ht="30" hidden="false" customHeight="false" outlineLevel="0" collapsed="false">
      <c r="A374" s="23" t="s">
        <v>46</v>
      </c>
      <c r="B374" s="19" t="s">
        <v>49</v>
      </c>
      <c r="C374" s="19" t="s">
        <v>312</v>
      </c>
      <c r="D374" s="22" t="s">
        <v>344</v>
      </c>
      <c r="E374" s="19" t="n">
        <v>240</v>
      </c>
      <c r="F374" s="20" t="n">
        <f aca="false">прил_7!G342</f>
        <v>400</v>
      </c>
      <c r="G374" s="20" t="n">
        <f aca="false">прил_7!H342</f>
        <v>400</v>
      </c>
    </row>
    <row r="375" customFormat="false" ht="30" hidden="false" customHeight="false" outlineLevel="0" collapsed="false">
      <c r="A375" s="21" t="s">
        <v>345</v>
      </c>
      <c r="B375" s="19" t="s">
        <v>49</v>
      </c>
      <c r="C375" s="19" t="s">
        <v>312</v>
      </c>
      <c r="D375" s="22" t="s">
        <v>346</v>
      </c>
      <c r="E375" s="19"/>
      <c r="F375" s="20" t="n">
        <f aca="false">F376</f>
        <v>474</v>
      </c>
      <c r="G375" s="20" t="n">
        <f aca="false">G376</f>
        <v>474</v>
      </c>
    </row>
    <row r="376" customFormat="false" ht="60" hidden="false" customHeight="false" outlineLevel="0" collapsed="false">
      <c r="A376" s="21" t="s">
        <v>347</v>
      </c>
      <c r="B376" s="19" t="s">
        <v>49</v>
      </c>
      <c r="C376" s="19" t="s">
        <v>312</v>
      </c>
      <c r="D376" s="22" t="s">
        <v>348</v>
      </c>
      <c r="E376" s="19"/>
      <c r="F376" s="20" t="n">
        <f aca="false">F377</f>
        <v>474</v>
      </c>
      <c r="G376" s="20" t="n">
        <f aca="false">G377</f>
        <v>474</v>
      </c>
    </row>
    <row r="377" customFormat="false" ht="150" hidden="false" customHeight="false" outlineLevel="0" collapsed="false">
      <c r="A377" s="24" t="s">
        <v>349</v>
      </c>
      <c r="B377" s="19" t="s">
        <v>49</v>
      </c>
      <c r="C377" s="19" t="s">
        <v>312</v>
      </c>
      <c r="D377" s="22" t="s">
        <v>350</v>
      </c>
      <c r="E377" s="19"/>
      <c r="F377" s="20" t="n">
        <f aca="false">F378+F380</f>
        <v>474</v>
      </c>
      <c r="G377" s="20" t="n">
        <f aca="false">G378+G380</f>
        <v>474</v>
      </c>
    </row>
    <row r="378" customFormat="false" ht="60" hidden="false" customHeight="false" outlineLevel="0" collapsed="false">
      <c r="A378" s="23" t="s">
        <v>30</v>
      </c>
      <c r="B378" s="19" t="s">
        <v>49</v>
      </c>
      <c r="C378" s="19" t="s">
        <v>312</v>
      </c>
      <c r="D378" s="22" t="s">
        <v>350</v>
      </c>
      <c r="E378" s="19" t="n">
        <v>100</v>
      </c>
      <c r="F378" s="20" t="n">
        <f aca="false">F379</f>
        <v>186.4</v>
      </c>
      <c r="G378" s="20" t="n">
        <f aca="false">G379</f>
        <v>186.4</v>
      </c>
    </row>
    <row r="379" customFormat="false" ht="30" hidden="false" customHeight="false" outlineLevel="0" collapsed="false">
      <c r="A379" s="23" t="s">
        <v>32</v>
      </c>
      <c r="B379" s="19" t="s">
        <v>49</v>
      </c>
      <c r="C379" s="19" t="s">
        <v>312</v>
      </c>
      <c r="D379" s="22" t="s">
        <v>350</v>
      </c>
      <c r="E379" s="19" t="n">
        <v>120</v>
      </c>
      <c r="F379" s="20" t="n">
        <f aca="false">прил_7!G347</f>
        <v>186.4</v>
      </c>
      <c r="G379" s="20" t="n">
        <f aca="false">прил_7!H347</f>
        <v>186.4</v>
      </c>
    </row>
    <row r="380" customFormat="false" ht="30" hidden="false" customHeight="false" outlineLevel="0" collapsed="false">
      <c r="A380" s="23" t="s">
        <v>44</v>
      </c>
      <c r="B380" s="19" t="s">
        <v>49</v>
      </c>
      <c r="C380" s="19" t="s">
        <v>312</v>
      </c>
      <c r="D380" s="22" t="s">
        <v>350</v>
      </c>
      <c r="E380" s="19" t="n">
        <v>200</v>
      </c>
      <c r="F380" s="20" t="n">
        <f aca="false">F381</f>
        <v>287.6</v>
      </c>
      <c r="G380" s="20" t="n">
        <f aca="false">G381</f>
        <v>287.6</v>
      </c>
    </row>
    <row r="381" customFormat="false" ht="30" hidden="false" customHeight="false" outlineLevel="0" collapsed="false">
      <c r="A381" s="23" t="s">
        <v>46</v>
      </c>
      <c r="B381" s="19" t="s">
        <v>49</v>
      </c>
      <c r="C381" s="19" t="s">
        <v>312</v>
      </c>
      <c r="D381" s="22" t="s">
        <v>350</v>
      </c>
      <c r="E381" s="19" t="n">
        <v>240</v>
      </c>
      <c r="F381" s="20" t="n">
        <f aca="false">прил_7!G349</f>
        <v>287.6</v>
      </c>
      <c r="G381" s="20" t="n">
        <f aca="false">прил_7!H349</f>
        <v>287.6</v>
      </c>
    </row>
    <row r="382" customFormat="false" ht="30" hidden="false" customHeight="false" outlineLevel="0" collapsed="false">
      <c r="A382" s="21" t="s">
        <v>351</v>
      </c>
      <c r="B382" s="19" t="s">
        <v>49</v>
      </c>
      <c r="C382" s="19" t="s">
        <v>312</v>
      </c>
      <c r="D382" s="22" t="s">
        <v>352</v>
      </c>
      <c r="E382" s="19"/>
      <c r="F382" s="20" t="n">
        <f aca="false">F383</f>
        <v>10479</v>
      </c>
      <c r="G382" s="20" t="n">
        <f aca="false">G383</f>
        <v>10479</v>
      </c>
    </row>
    <row r="383" customFormat="false" ht="15" hidden="false" customHeight="false" outlineLevel="0" collapsed="false">
      <c r="A383" s="21" t="s">
        <v>146</v>
      </c>
      <c r="B383" s="19" t="s">
        <v>49</v>
      </c>
      <c r="C383" s="19" t="s">
        <v>312</v>
      </c>
      <c r="D383" s="22" t="s">
        <v>353</v>
      </c>
      <c r="E383" s="25"/>
      <c r="F383" s="20" t="n">
        <f aca="false">F384</f>
        <v>10479</v>
      </c>
      <c r="G383" s="20" t="n">
        <f aca="false">G384</f>
        <v>10479</v>
      </c>
    </row>
    <row r="384" customFormat="false" ht="30" hidden="false" customHeight="false" outlineLevel="0" collapsed="false">
      <c r="A384" s="21" t="s">
        <v>26</v>
      </c>
      <c r="B384" s="19" t="s">
        <v>49</v>
      </c>
      <c r="C384" s="19" t="s">
        <v>312</v>
      </c>
      <c r="D384" s="22" t="s">
        <v>354</v>
      </c>
      <c r="E384" s="25"/>
      <c r="F384" s="20" t="n">
        <f aca="false">F385</f>
        <v>10479</v>
      </c>
      <c r="G384" s="20" t="n">
        <f aca="false">G385</f>
        <v>10479</v>
      </c>
    </row>
    <row r="385" customFormat="false" ht="30" hidden="false" customHeight="false" outlineLevel="0" collapsed="false">
      <c r="A385" s="41" t="s">
        <v>355</v>
      </c>
      <c r="B385" s="19" t="s">
        <v>49</v>
      </c>
      <c r="C385" s="19" t="s">
        <v>312</v>
      </c>
      <c r="D385" s="22" t="s">
        <v>356</v>
      </c>
      <c r="E385" s="25"/>
      <c r="F385" s="20" t="n">
        <f aca="false">F386+F388</f>
        <v>10479</v>
      </c>
      <c r="G385" s="20" t="n">
        <f aca="false">G386+G388</f>
        <v>10479</v>
      </c>
    </row>
    <row r="386" customFormat="false" ht="60" hidden="false" customHeight="false" outlineLevel="0" collapsed="false">
      <c r="A386" s="26" t="s">
        <v>30</v>
      </c>
      <c r="B386" s="19" t="s">
        <v>49</v>
      </c>
      <c r="C386" s="19" t="s">
        <v>312</v>
      </c>
      <c r="D386" s="22" t="s">
        <v>356</v>
      </c>
      <c r="E386" s="25" t="n">
        <v>100</v>
      </c>
      <c r="F386" s="20" t="n">
        <f aca="false">F387</f>
        <v>9884</v>
      </c>
      <c r="G386" s="20" t="n">
        <f aca="false">G387</f>
        <v>9884</v>
      </c>
    </row>
    <row r="387" customFormat="false" ht="15" hidden="false" customHeight="false" outlineLevel="0" collapsed="false">
      <c r="A387" s="26" t="s">
        <v>108</v>
      </c>
      <c r="B387" s="19" t="s">
        <v>49</v>
      </c>
      <c r="C387" s="19" t="s">
        <v>312</v>
      </c>
      <c r="D387" s="22" t="s">
        <v>356</v>
      </c>
      <c r="E387" s="25" t="n">
        <v>110</v>
      </c>
      <c r="F387" s="20" t="n">
        <f aca="false">прил_7!G355</f>
        <v>9884</v>
      </c>
      <c r="G387" s="20" t="n">
        <f aca="false">прил_7!H355</f>
        <v>9884</v>
      </c>
    </row>
    <row r="388" customFormat="false" ht="30" hidden="false" customHeight="false" outlineLevel="0" collapsed="false">
      <c r="A388" s="23" t="s">
        <v>44</v>
      </c>
      <c r="B388" s="19" t="s">
        <v>49</v>
      </c>
      <c r="C388" s="19" t="s">
        <v>312</v>
      </c>
      <c r="D388" s="22" t="s">
        <v>356</v>
      </c>
      <c r="E388" s="25" t="n">
        <v>200</v>
      </c>
      <c r="F388" s="20" t="n">
        <f aca="false">F389</f>
        <v>595</v>
      </c>
      <c r="G388" s="20" t="n">
        <f aca="false">G389</f>
        <v>595</v>
      </c>
    </row>
    <row r="389" customFormat="false" ht="30" hidden="false" customHeight="false" outlineLevel="0" collapsed="false">
      <c r="A389" s="23" t="s">
        <v>46</v>
      </c>
      <c r="B389" s="19" t="s">
        <v>49</v>
      </c>
      <c r="C389" s="19" t="s">
        <v>312</v>
      </c>
      <c r="D389" s="22" t="s">
        <v>356</v>
      </c>
      <c r="E389" s="25" t="n">
        <v>240</v>
      </c>
      <c r="F389" s="20" t="n">
        <f aca="false">прил_7!G357</f>
        <v>595</v>
      </c>
      <c r="G389" s="20" t="n">
        <f aca="false">прил_7!H357</f>
        <v>595</v>
      </c>
    </row>
    <row r="390" customFormat="false" ht="15.6" hidden="false" customHeight="false" outlineLevel="0" collapsed="false">
      <c r="A390" s="15" t="s">
        <v>357</v>
      </c>
      <c r="B390" s="16" t="s">
        <v>237</v>
      </c>
      <c r="C390" s="16"/>
      <c r="D390" s="16"/>
      <c r="E390" s="16"/>
      <c r="F390" s="17" t="n">
        <f aca="false">F391+F404+F425+F482</f>
        <v>341054.8</v>
      </c>
      <c r="G390" s="17" t="n">
        <f aca="false">G391+G404+G425+G482</f>
        <v>241708.5</v>
      </c>
    </row>
    <row r="391" customFormat="false" ht="15" hidden="false" customHeight="false" outlineLevel="0" collapsed="false">
      <c r="A391" s="18" t="s">
        <v>358</v>
      </c>
      <c r="B391" s="19" t="s">
        <v>237</v>
      </c>
      <c r="C391" s="19" t="s">
        <v>19</v>
      </c>
      <c r="D391" s="19"/>
      <c r="E391" s="19"/>
      <c r="F391" s="20" t="n">
        <f aca="false">F392</f>
        <v>1678.9</v>
      </c>
      <c r="G391" s="20" t="n">
        <f aca="false">G392</f>
        <v>1300</v>
      </c>
    </row>
    <row r="392" customFormat="false" ht="30" hidden="false" customHeight="false" outlineLevel="0" collapsed="false">
      <c r="A392" s="21" t="s">
        <v>275</v>
      </c>
      <c r="B392" s="19" t="s">
        <v>237</v>
      </c>
      <c r="C392" s="19" t="s">
        <v>19</v>
      </c>
      <c r="D392" s="22" t="s">
        <v>276</v>
      </c>
      <c r="E392" s="19"/>
      <c r="F392" s="20" t="n">
        <f aca="false">F393</f>
        <v>1678.9</v>
      </c>
      <c r="G392" s="20" t="n">
        <f aca="false">G393</f>
        <v>1300</v>
      </c>
    </row>
    <row r="393" customFormat="false" ht="30" hidden="false" customHeight="false" outlineLevel="0" collapsed="false">
      <c r="A393" s="21" t="s">
        <v>359</v>
      </c>
      <c r="B393" s="19" t="s">
        <v>237</v>
      </c>
      <c r="C393" s="19" t="s">
        <v>19</v>
      </c>
      <c r="D393" s="22" t="s">
        <v>360</v>
      </c>
      <c r="E393" s="19"/>
      <c r="F393" s="20" t="n">
        <f aca="false">F394</f>
        <v>1678.9</v>
      </c>
      <c r="G393" s="20" t="n">
        <f aca="false">G394</f>
        <v>1300</v>
      </c>
    </row>
    <row r="394" customFormat="false" ht="30" hidden="false" customHeight="false" outlineLevel="0" collapsed="false">
      <c r="A394" s="30" t="s">
        <v>361</v>
      </c>
      <c r="B394" s="19" t="s">
        <v>237</v>
      </c>
      <c r="C394" s="19" t="s">
        <v>19</v>
      </c>
      <c r="D394" s="22" t="s">
        <v>362</v>
      </c>
      <c r="E394" s="19"/>
      <c r="F394" s="20" t="n">
        <f aca="false">F395+F398+F401</f>
        <v>1678.9</v>
      </c>
      <c r="G394" s="20" t="n">
        <f aca="false">G395+G398+G401</f>
        <v>1300</v>
      </c>
    </row>
    <row r="395" customFormat="false" ht="30" hidden="false" customHeight="false" outlineLevel="0" collapsed="false">
      <c r="A395" s="30" t="s">
        <v>363</v>
      </c>
      <c r="B395" s="19" t="s">
        <v>237</v>
      </c>
      <c r="C395" s="19" t="s">
        <v>19</v>
      </c>
      <c r="D395" s="22" t="s">
        <v>364</v>
      </c>
      <c r="E395" s="19"/>
      <c r="F395" s="20" t="n">
        <f aca="false">F396</f>
        <v>576.1</v>
      </c>
      <c r="G395" s="20" t="n">
        <f aca="false">G396</f>
        <v>1000</v>
      </c>
    </row>
    <row r="396" customFormat="false" ht="15" hidden="false" customHeight="false" outlineLevel="0" collapsed="false">
      <c r="A396" s="26" t="s">
        <v>60</v>
      </c>
      <c r="B396" s="19" t="s">
        <v>237</v>
      </c>
      <c r="C396" s="19" t="s">
        <v>19</v>
      </c>
      <c r="D396" s="22" t="s">
        <v>364</v>
      </c>
      <c r="E396" s="19" t="s">
        <v>61</v>
      </c>
      <c r="F396" s="20" t="n">
        <f aca="false">F397</f>
        <v>576.1</v>
      </c>
      <c r="G396" s="20" t="n">
        <f aca="false">G397</f>
        <v>1000</v>
      </c>
    </row>
    <row r="397" customFormat="false" ht="45" hidden="false" customHeight="false" outlineLevel="0" collapsed="false">
      <c r="A397" s="26" t="s">
        <v>365</v>
      </c>
      <c r="B397" s="19" t="s">
        <v>237</v>
      </c>
      <c r="C397" s="19" t="s">
        <v>19</v>
      </c>
      <c r="D397" s="22" t="s">
        <v>364</v>
      </c>
      <c r="E397" s="19" t="s">
        <v>332</v>
      </c>
      <c r="F397" s="20" t="n">
        <f aca="false">прил_7!G365</f>
        <v>576.1</v>
      </c>
      <c r="G397" s="20" t="n">
        <f aca="false">прил_7!H365</f>
        <v>1000</v>
      </c>
    </row>
    <row r="398" customFormat="false" ht="30" hidden="false" customHeight="false" outlineLevel="0" collapsed="false">
      <c r="A398" s="30" t="s">
        <v>366</v>
      </c>
      <c r="B398" s="19" t="s">
        <v>237</v>
      </c>
      <c r="C398" s="19" t="s">
        <v>19</v>
      </c>
      <c r="D398" s="22" t="s">
        <v>367</v>
      </c>
      <c r="E398" s="19"/>
      <c r="F398" s="20" t="n">
        <f aca="false">F399</f>
        <v>300</v>
      </c>
      <c r="G398" s="20" t="n">
        <f aca="false">G399</f>
        <v>300</v>
      </c>
    </row>
    <row r="399" customFormat="false" ht="15" hidden="false" customHeight="false" outlineLevel="0" collapsed="false">
      <c r="A399" s="26" t="s">
        <v>60</v>
      </c>
      <c r="B399" s="19" t="s">
        <v>237</v>
      </c>
      <c r="C399" s="19" t="s">
        <v>19</v>
      </c>
      <c r="D399" s="22" t="s">
        <v>367</v>
      </c>
      <c r="E399" s="19" t="s">
        <v>61</v>
      </c>
      <c r="F399" s="20" t="n">
        <f aca="false">F400</f>
        <v>300</v>
      </c>
      <c r="G399" s="20" t="n">
        <f aca="false">G400</f>
        <v>300</v>
      </c>
    </row>
    <row r="400" customFormat="false" ht="45" hidden="false" customHeight="false" outlineLevel="0" collapsed="false">
      <c r="A400" s="26" t="s">
        <v>365</v>
      </c>
      <c r="B400" s="19" t="s">
        <v>237</v>
      </c>
      <c r="C400" s="19" t="s">
        <v>19</v>
      </c>
      <c r="D400" s="22" t="s">
        <v>367</v>
      </c>
      <c r="E400" s="19" t="s">
        <v>332</v>
      </c>
      <c r="F400" s="20" t="n">
        <f aca="false">прил_7!G368</f>
        <v>300</v>
      </c>
      <c r="G400" s="20" t="n">
        <f aca="false">прил_7!H368</f>
        <v>300</v>
      </c>
    </row>
    <row r="401" customFormat="false" ht="15" hidden="false" customHeight="false" outlineLevel="0" collapsed="false">
      <c r="A401" s="30" t="s">
        <v>368</v>
      </c>
      <c r="B401" s="19" t="s">
        <v>237</v>
      </c>
      <c r="C401" s="19" t="s">
        <v>19</v>
      </c>
      <c r="D401" s="22" t="s">
        <v>369</v>
      </c>
      <c r="E401" s="25"/>
      <c r="F401" s="20" t="n">
        <f aca="false">F402</f>
        <v>802.8</v>
      </c>
      <c r="G401" s="20" t="n">
        <f aca="false">G402</f>
        <v>0</v>
      </c>
    </row>
    <row r="402" customFormat="false" ht="15" hidden="false" customHeight="false" outlineLevel="0" collapsed="false">
      <c r="A402" s="26" t="s">
        <v>60</v>
      </c>
      <c r="B402" s="19" t="s">
        <v>237</v>
      </c>
      <c r="C402" s="19" t="s">
        <v>19</v>
      </c>
      <c r="D402" s="22" t="s">
        <v>369</v>
      </c>
      <c r="E402" s="19" t="n">
        <v>800</v>
      </c>
      <c r="F402" s="20" t="n">
        <f aca="false">F403</f>
        <v>802.8</v>
      </c>
      <c r="G402" s="20" t="n">
        <f aca="false">G403</f>
        <v>0</v>
      </c>
    </row>
    <row r="403" customFormat="false" ht="45" hidden="false" customHeight="false" outlineLevel="0" collapsed="false">
      <c r="A403" s="26" t="s">
        <v>365</v>
      </c>
      <c r="B403" s="19" t="s">
        <v>237</v>
      </c>
      <c r="C403" s="19" t="s">
        <v>19</v>
      </c>
      <c r="D403" s="22" t="s">
        <v>369</v>
      </c>
      <c r="E403" s="19" t="n">
        <v>810</v>
      </c>
      <c r="F403" s="20" t="n">
        <f aca="false">прил_7!G371</f>
        <v>802.8</v>
      </c>
      <c r="G403" s="20" t="n">
        <f aca="false">прил_7!H371</f>
        <v>0</v>
      </c>
    </row>
    <row r="404" customFormat="false" ht="15" hidden="false" customHeight="false" outlineLevel="0" collapsed="false">
      <c r="A404" s="26" t="s">
        <v>370</v>
      </c>
      <c r="B404" s="19" t="s">
        <v>237</v>
      </c>
      <c r="C404" s="19" t="s">
        <v>21</v>
      </c>
      <c r="D404" s="19"/>
      <c r="E404" s="19"/>
      <c r="F404" s="20" t="n">
        <f aca="false">F405+F419</f>
        <v>19393.6</v>
      </c>
      <c r="G404" s="20" t="n">
        <f aca="false">G405+G419</f>
        <v>17603.8</v>
      </c>
    </row>
    <row r="405" customFormat="false" ht="30" hidden="false" customHeight="false" outlineLevel="0" collapsed="false">
      <c r="A405" s="21" t="s">
        <v>371</v>
      </c>
      <c r="B405" s="19" t="s">
        <v>237</v>
      </c>
      <c r="C405" s="19" t="s">
        <v>21</v>
      </c>
      <c r="D405" s="22" t="s">
        <v>372</v>
      </c>
      <c r="E405" s="19"/>
      <c r="F405" s="20" t="n">
        <f aca="false">F406+F414</f>
        <v>5300.6</v>
      </c>
      <c r="G405" s="20" t="n">
        <f aca="false">G406+G414</f>
        <v>5562.4</v>
      </c>
    </row>
    <row r="406" customFormat="false" ht="30" hidden="false" customHeight="false" outlineLevel="0" collapsed="false">
      <c r="A406" s="21" t="s">
        <v>373</v>
      </c>
      <c r="B406" s="19" t="s">
        <v>237</v>
      </c>
      <c r="C406" s="19" t="s">
        <v>21</v>
      </c>
      <c r="D406" s="22" t="s">
        <v>374</v>
      </c>
      <c r="E406" s="19"/>
      <c r="F406" s="20" t="n">
        <f aca="false">F407</f>
        <v>5100.6</v>
      </c>
      <c r="G406" s="20" t="n">
        <f aca="false">G407</f>
        <v>5362.4</v>
      </c>
    </row>
    <row r="407" customFormat="false" ht="60" hidden="false" customHeight="false" outlineLevel="0" collapsed="false">
      <c r="A407" s="30" t="s">
        <v>375</v>
      </c>
      <c r="B407" s="19" t="s">
        <v>237</v>
      </c>
      <c r="C407" s="19" t="s">
        <v>21</v>
      </c>
      <c r="D407" s="22" t="s">
        <v>376</v>
      </c>
      <c r="E407" s="25"/>
      <c r="F407" s="20" t="n">
        <f aca="false">F408+F411</f>
        <v>5100.6</v>
      </c>
      <c r="G407" s="20" t="n">
        <f aca="false">G408+G411</f>
        <v>5362.4</v>
      </c>
    </row>
    <row r="408" customFormat="false" ht="45" hidden="false" customHeight="false" outlineLevel="0" collapsed="false">
      <c r="A408" s="24" t="s">
        <v>377</v>
      </c>
      <c r="B408" s="19" t="s">
        <v>237</v>
      </c>
      <c r="C408" s="19" t="s">
        <v>21</v>
      </c>
      <c r="D408" s="22" t="s">
        <v>378</v>
      </c>
      <c r="E408" s="25"/>
      <c r="F408" s="20" t="n">
        <f aca="false">F409</f>
        <v>1575.6</v>
      </c>
      <c r="G408" s="20" t="n">
        <f aca="false">G409</f>
        <v>1622.8</v>
      </c>
    </row>
    <row r="409" customFormat="false" ht="30" hidden="false" customHeight="false" outlineLevel="0" collapsed="false">
      <c r="A409" s="23" t="s">
        <v>44</v>
      </c>
      <c r="B409" s="19" t="s">
        <v>237</v>
      </c>
      <c r="C409" s="19" t="s">
        <v>21</v>
      </c>
      <c r="D409" s="22" t="s">
        <v>378</v>
      </c>
      <c r="E409" s="19" t="s">
        <v>45</v>
      </c>
      <c r="F409" s="20" t="n">
        <f aca="false">F410</f>
        <v>1575.6</v>
      </c>
      <c r="G409" s="20" t="n">
        <f aca="false">G410</f>
        <v>1622.8</v>
      </c>
    </row>
    <row r="410" customFormat="false" ht="30" hidden="false" customHeight="false" outlineLevel="0" collapsed="false">
      <c r="A410" s="23" t="s">
        <v>46</v>
      </c>
      <c r="B410" s="19" t="s">
        <v>237</v>
      </c>
      <c r="C410" s="19" t="s">
        <v>21</v>
      </c>
      <c r="D410" s="22" t="s">
        <v>378</v>
      </c>
      <c r="E410" s="19" t="s">
        <v>47</v>
      </c>
      <c r="F410" s="20" t="n">
        <f aca="false">прил_7!G378</f>
        <v>1575.6</v>
      </c>
      <c r="G410" s="20" t="n">
        <f aca="false">прил_7!H378</f>
        <v>1622.8</v>
      </c>
    </row>
    <row r="411" customFormat="false" ht="60" hidden="false" customHeight="false" outlineLevel="0" collapsed="false">
      <c r="A411" s="42" t="s">
        <v>379</v>
      </c>
      <c r="B411" s="19" t="s">
        <v>237</v>
      </c>
      <c r="C411" s="19" t="s">
        <v>21</v>
      </c>
      <c r="D411" s="22" t="s">
        <v>380</v>
      </c>
      <c r="E411" s="25"/>
      <c r="F411" s="20" t="n">
        <f aca="false">F412</f>
        <v>3525</v>
      </c>
      <c r="G411" s="20" t="n">
        <f aca="false">G412</f>
        <v>3739.6</v>
      </c>
    </row>
    <row r="412" customFormat="false" ht="30" hidden="false" customHeight="false" outlineLevel="0" collapsed="false">
      <c r="A412" s="23" t="s">
        <v>44</v>
      </c>
      <c r="B412" s="19" t="s">
        <v>237</v>
      </c>
      <c r="C412" s="19" t="s">
        <v>21</v>
      </c>
      <c r="D412" s="22" t="s">
        <v>380</v>
      </c>
      <c r="E412" s="19" t="s">
        <v>45</v>
      </c>
      <c r="F412" s="20" t="n">
        <f aca="false">F413</f>
        <v>3525</v>
      </c>
      <c r="G412" s="20" t="n">
        <f aca="false">G413</f>
        <v>3739.6</v>
      </c>
    </row>
    <row r="413" customFormat="false" ht="30" hidden="false" customHeight="false" outlineLevel="0" collapsed="false">
      <c r="A413" s="23" t="s">
        <v>46</v>
      </c>
      <c r="B413" s="19" t="s">
        <v>237</v>
      </c>
      <c r="C413" s="19" t="s">
        <v>21</v>
      </c>
      <c r="D413" s="22" t="s">
        <v>380</v>
      </c>
      <c r="E413" s="19" t="s">
        <v>47</v>
      </c>
      <c r="F413" s="20" t="n">
        <f aca="false">прил_7!G381</f>
        <v>3525</v>
      </c>
      <c r="G413" s="20" t="n">
        <f aca="false">прил_7!H381</f>
        <v>3739.6</v>
      </c>
    </row>
    <row r="414" customFormat="false" ht="30" hidden="false" customHeight="false" outlineLevel="0" collapsed="false">
      <c r="A414" s="21" t="s">
        <v>381</v>
      </c>
      <c r="B414" s="19" t="s">
        <v>237</v>
      </c>
      <c r="C414" s="19" t="s">
        <v>21</v>
      </c>
      <c r="D414" s="22" t="s">
        <v>382</v>
      </c>
      <c r="E414" s="19"/>
      <c r="F414" s="20" t="n">
        <f aca="false">F415</f>
        <v>200</v>
      </c>
      <c r="G414" s="20" t="n">
        <f aca="false">G415</f>
        <v>200</v>
      </c>
    </row>
    <row r="415" customFormat="false" ht="30" hidden="false" customHeight="false" outlineLevel="0" collapsed="false">
      <c r="A415" s="34" t="s">
        <v>383</v>
      </c>
      <c r="B415" s="19" t="s">
        <v>237</v>
      </c>
      <c r="C415" s="19" t="s">
        <v>21</v>
      </c>
      <c r="D415" s="40" t="s">
        <v>384</v>
      </c>
      <c r="E415" s="25"/>
      <c r="F415" s="20" t="n">
        <f aca="false">F416</f>
        <v>200</v>
      </c>
      <c r="G415" s="20" t="n">
        <f aca="false">G416</f>
        <v>200</v>
      </c>
    </row>
    <row r="416" customFormat="false" ht="45" hidden="false" customHeight="false" outlineLevel="0" collapsed="false">
      <c r="A416" s="24" t="s">
        <v>385</v>
      </c>
      <c r="B416" s="19" t="s">
        <v>237</v>
      </c>
      <c r="C416" s="19" t="s">
        <v>21</v>
      </c>
      <c r="D416" s="27" t="s">
        <v>386</v>
      </c>
      <c r="E416" s="25"/>
      <c r="F416" s="20" t="n">
        <f aca="false">F417</f>
        <v>200</v>
      </c>
      <c r="G416" s="20" t="n">
        <f aca="false">G417</f>
        <v>200</v>
      </c>
    </row>
    <row r="417" customFormat="false" ht="30" hidden="false" customHeight="false" outlineLevel="0" collapsed="false">
      <c r="A417" s="23" t="s">
        <v>44</v>
      </c>
      <c r="B417" s="19" t="s">
        <v>237</v>
      </c>
      <c r="C417" s="19" t="s">
        <v>21</v>
      </c>
      <c r="D417" s="27" t="s">
        <v>386</v>
      </c>
      <c r="E417" s="19" t="s">
        <v>45</v>
      </c>
      <c r="F417" s="20" t="n">
        <f aca="false">F418</f>
        <v>200</v>
      </c>
      <c r="G417" s="20" t="n">
        <f aca="false">G418</f>
        <v>200</v>
      </c>
    </row>
    <row r="418" customFormat="false" ht="30" hidden="false" customHeight="false" outlineLevel="0" collapsed="false">
      <c r="A418" s="23" t="s">
        <v>46</v>
      </c>
      <c r="B418" s="19" t="s">
        <v>237</v>
      </c>
      <c r="C418" s="19" t="s">
        <v>21</v>
      </c>
      <c r="D418" s="27" t="s">
        <v>386</v>
      </c>
      <c r="E418" s="19" t="s">
        <v>47</v>
      </c>
      <c r="F418" s="20" t="n">
        <f aca="false">прил_7!G386</f>
        <v>200</v>
      </c>
      <c r="G418" s="20" t="n">
        <f aca="false">прил_7!H386</f>
        <v>200</v>
      </c>
    </row>
    <row r="419" customFormat="false" ht="30" hidden="false" customHeight="false" outlineLevel="0" collapsed="false">
      <c r="A419" s="21" t="s">
        <v>275</v>
      </c>
      <c r="B419" s="19" t="s">
        <v>237</v>
      </c>
      <c r="C419" s="19" t="s">
        <v>21</v>
      </c>
      <c r="D419" s="22" t="s">
        <v>276</v>
      </c>
      <c r="E419" s="19"/>
      <c r="F419" s="20" t="n">
        <f aca="false">F420</f>
        <v>14093</v>
      </c>
      <c r="G419" s="20" t="n">
        <f aca="false">G420</f>
        <v>12041.4</v>
      </c>
    </row>
    <row r="420" customFormat="false" ht="15" hidden="false" customHeight="false" outlineLevel="0" collapsed="false">
      <c r="A420" s="21" t="s">
        <v>277</v>
      </c>
      <c r="B420" s="19" t="s">
        <v>237</v>
      </c>
      <c r="C420" s="19" t="s">
        <v>21</v>
      </c>
      <c r="D420" s="22" t="s">
        <v>278</v>
      </c>
      <c r="E420" s="19"/>
      <c r="F420" s="20" t="n">
        <f aca="false">F421</f>
        <v>14093</v>
      </c>
      <c r="G420" s="20" t="n">
        <f aca="false">G421</f>
        <v>12041.4</v>
      </c>
    </row>
    <row r="421" customFormat="false" ht="30" hidden="false" customHeight="false" outlineLevel="0" collapsed="false">
      <c r="A421" s="30" t="s">
        <v>279</v>
      </c>
      <c r="B421" s="19" t="s">
        <v>237</v>
      </c>
      <c r="C421" s="19" t="s">
        <v>21</v>
      </c>
      <c r="D421" s="22" t="s">
        <v>280</v>
      </c>
      <c r="E421" s="19"/>
      <c r="F421" s="20" t="n">
        <f aca="false">F422</f>
        <v>14093</v>
      </c>
      <c r="G421" s="20" t="n">
        <f aca="false">G422</f>
        <v>12041.4</v>
      </c>
    </row>
    <row r="422" customFormat="false" ht="15" hidden="false" customHeight="false" outlineLevel="0" collapsed="false">
      <c r="A422" s="30" t="s">
        <v>387</v>
      </c>
      <c r="B422" s="19" t="s">
        <v>237</v>
      </c>
      <c r="C422" s="19" t="s">
        <v>21</v>
      </c>
      <c r="D422" s="22" t="s">
        <v>388</v>
      </c>
      <c r="E422" s="25"/>
      <c r="F422" s="20" t="n">
        <f aca="false">F423</f>
        <v>14093</v>
      </c>
      <c r="G422" s="20" t="n">
        <f aca="false">G423</f>
        <v>12041.4</v>
      </c>
    </row>
    <row r="423" customFormat="false" ht="30" hidden="false" customHeight="false" outlineLevel="0" collapsed="false">
      <c r="A423" s="23" t="s">
        <v>124</v>
      </c>
      <c r="B423" s="19" t="s">
        <v>237</v>
      </c>
      <c r="C423" s="19" t="s">
        <v>21</v>
      </c>
      <c r="D423" s="22" t="s">
        <v>388</v>
      </c>
      <c r="E423" s="19" t="n">
        <v>600</v>
      </c>
      <c r="F423" s="20" t="n">
        <f aca="false">F424</f>
        <v>14093</v>
      </c>
      <c r="G423" s="20" t="n">
        <f aca="false">G424</f>
        <v>12041.4</v>
      </c>
    </row>
    <row r="424" customFormat="false" ht="15" hidden="false" customHeight="false" outlineLevel="0" collapsed="false">
      <c r="A424" s="23" t="s">
        <v>126</v>
      </c>
      <c r="B424" s="19" t="s">
        <v>237</v>
      </c>
      <c r="C424" s="19" t="s">
        <v>21</v>
      </c>
      <c r="D424" s="22" t="s">
        <v>388</v>
      </c>
      <c r="E424" s="19" t="n">
        <v>610</v>
      </c>
      <c r="F424" s="20" t="n">
        <f aca="false">прил_7!G392</f>
        <v>14093</v>
      </c>
      <c r="G424" s="20" t="n">
        <f aca="false">прил_7!H392</f>
        <v>12041.4</v>
      </c>
    </row>
    <row r="425" customFormat="false" ht="15" hidden="false" customHeight="false" outlineLevel="0" collapsed="false">
      <c r="A425" s="18" t="s">
        <v>389</v>
      </c>
      <c r="B425" s="19" t="s">
        <v>237</v>
      </c>
      <c r="C425" s="19" t="s">
        <v>35</v>
      </c>
      <c r="D425" s="19"/>
      <c r="E425" s="19"/>
      <c r="F425" s="20" t="n">
        <f aca="false">F438+F443+F426</f>
        <v>275610.1</v>
      </c>
      <c r="G425" s="20" t="n">
        <f aca="false">G438+G443+G426</f>
        <v>175933.4</v>
      </c>
    </row>
    <row r="426" customFormat="false" ht="30" hidden="false" customHeight="false" outlineLevel="0" collapsed="false">
      <c r="A426" s="21" t="s">
        <v>116</v>
      </c>
      <c r="B426" s="19" t="s">
        <v>237</v>
      </c>
      <c r="C426" s="19" t="s">
        <v>35</v>
      </c>
      <c r="D426" s="22" t="s">
        <v>117</v>
      </c>
      <c r="E426" s="19"/>
      <c r="F426" s="20" t="n">
        <f aca="false">F427</f>
        <v>6310</v>
      </c>
      <c r="G426" s="20" t="n">
        <f aca="false">G427</f>
        <v>7510</v>
      </c>
    </row>
    <row r="427" customFormat="false" ht="30" hidden="false" customHeight="false" outlineLevel="0" collapsed="false">
      <c r="A427" s="21" t="s">
        <v>118</v>
      </c>
      <c r="B427" s="19" t="s">
        <v>237</v>
      </c>
      <c r="C427" s="19" t="s">
        <v>35</v>
      </c>
      <c r="D427" s="22" t="s">
        <v>119</v>
      </c>
      <c r="E427" s="19"/>
      <c r="F427" s="20" t="n">
        <f aca="false">F428</f>
        <v>6310</v>
      </c>
      <c r="G427" s="20" t="n">
        <f aca="false">G428</f>
        <v>7510</v>
      </c>
    </row>
    <row r="428" customFormat="false" ht="30" hidden="false" customHeight="false" outlineLevel="0" collapsed="false">
      <c r="A428" s="30" t="s">
        <v>390</v>
      </c>
      <c r="B428" s="19" t="s">
        <v>237</v>
      </c>
      <c r="C428" s="19" t="s">
        <v>35</v>
      </c>
      <c r="D428" s="22" t="s">
        <v>391</v>
      </c>
      <c r="E428" s="19"/>
      <c r="F428" s="20" t="n">
        <f aca="false">F429+F432+F435</f>
        <v>6310</v>
      </c>
      <c r="G428" s="20" t="n">
        <f aca="false">G429+G432+G435</f>
        <v>7510</v>
      </c>
    </row>
    <row r="429" customFormat="false" ht="15" hidden="false" customHeight="false" outlineLevel="0" collapsed="false">
      <c r="A429" s="43" t="s">
        <v>392</v>
      </c>
      <c r="B429" s="19" t="s">
        <v>237</v>
      </c>
      <c r="C429" s="19" t="s">
        <v>35</v>
      </c>
      <c r="D429" s="22" t="s">
        <v>393</v>
      </c>
      <c r="E429" s="19"/>
      <c r="F429" s="20" t="n">
        <f aca="false">F430</f>
        <v>5110</v>
      </c>
      <c r="G429" s="20" t="n">
        <f aca="false">G430</f>
        <v>5110</v>
      </c>
    </row>
    <row r="430" customFormat="false" ht="30" hidden="false" customHeight="false" outlineLevel="0" collapsed="false">
      <c r="A430" s="23" t="s">
        <v>44</v>
      </c>
      <c r="B430" s="19" t="s">
        <v>237</v>
      </c>
      <c r="C430" s="19" t="s">
        <v>35</v>
      </c>
      <c r="D430" s="22" t="s">
        <v>393</v>
      </c>
      <c r="E430" s="19" t="s">
        <v>45</v>
      </c>
      <c r="F430" s="20" t="n">
        <f aca="false">F431</f>
        <v>5110</v>
      </c>
      <c r="G430" s="20" t="n">
        <f aca="false">G431</f>
        <v>5110</v>
      </c>
    </row>
    <row r="431" customFormat="false" ht="30" hidden="false" customHeight="false" outlineLevel="0" collapsed="false">
      <c r="A431" s="23" t="s">
        <v>46</v>
      </c>
      <c r="B431" s="19" t="s">
        <v>237</v>
      </c>
      <c r="C431" s="19" t="s">
        <v>35</v>
      </c>
      <c r="D431" s="22" t="s">
        <v>393</v>
      </c>
      <c r="E431" s="19" t="s">
        <v>47</v>
      </c>
      <c r="F431" s="20" t="n">
        <f aca="false">прил_7!G399</f>
        <v>5110</v>
      </c>
      <c r="G431" s="20" t="n">
        <f aca="false">прил_7!H399</f>
        <v>5110</v>
      </c>
    </row>
    <row r="432" customFormat="false" ht="15" hidden="false" customHeight="false" outlineLevel="0" collapsed="false">
      <c r="A432" s="44" t="s">
        <v>394</v>
      </c>
      <c r="B432" s="19" t="s">
        <v>237</v>
      </c>
      <c r="C432" s="19" t="s">
        <v>35</v>
      </c>
      <c r="D432" s="19" t="s">
        <v>395</v>
      </c>
      <c r="E432" s="19"/>
      <c r="F432" s="20" t="n">
        <f aca="false">F433</f>
        <v>0</v>
      </c>
      <c r="G432" s="20" t="n">
        <f aca="false">G433</f>
        <v>1200</v>
      </c>
    </row>
    <row r="433" customFormat="false" ht="30" hidden="false" customHeight="false" outlineLevel="0" collapsed="false">
      <c r="A433" s="23" t="s">
        <v>44</v>
      </c>
      <c r="B433" s="19" t="s">
        <v>237</v>
      </c>
      <c r="C433" s="19" t="s">
        <v>35</v>
      </c>
      <c r="D433" s="19" t="s">
        <v>395</v>
      </c>
      <c r="E433" s="19" t="s">
        <v>45</v>
      </c>
      <c r="F433" s="20" t="n">
        <f aca="false">F434</f>
        <v>0</v>
      </c>
      <c r="G433" s="20" t="n">
        <f aca="false">G434</f>
        <v>1200</v>
      </c>
    </row>
    <row r="434" customFormat="false" ht="30" hidden="false" customHeight="false" outlineLevel="0" collapsed="false">
      <c r="A434" s="23" t="s">
        <v>46</v>
      </c>
      <c r="B434" s="19" t="s">
        <v>237</v>
      </c>
      <c r="C434" s="19" t="s">
        <v>35</v>
      </c>
      <c r="D434" s="19" t="s">
        <v>395</v>
      </c>
      <c r="E434" s="19" t="s">
        <v>47</v>
      </c>
      <c r="F434" s="20" t="n">
        <f aca="false">прил_7!G402</f>
        <v>0</v>
      </c>
      <c r="G434" s="20" t="n">
        <f aca="false">прил_7!H402</f>
        <v>1200</v>
      </c>
    </row>
    <row r="435" customFormat="false" ht="15" hidden="false" customHeight="false" outlineLevel="0" collapsed="false">
      <c r="A435" s="44" t="s">
        <v>396</v>
      </c>
      <c r="B435" s="19" t="s">
        <v>237</v>
      </c>
      <c r="C435" s="19" t="s">
        <v>35</v>
      </c>
      <c r="D435" s="19" t="s">
        <v>397</v>
      </c>
      <c r="E435" s="19"/>
      <c r="F435" s="20" t="n">
        <f aca="false">F436</f>
        <v>1200</v>
      </c>
      <c r="G435" s="20" t="n">
        <f aca="false">G436</f>
        <v>1200</v>
      </c>
    </row>
    <row r="436" customFormat="false" ht="30" hidden="false" customHeight="false" outlineLevel="0" collapsed="false">
      <c r="A436" s="23" t="s">
        <v>44</v>
      </c>
      <c r="B436" s="19" t="s">
        <v>237</v>
      </c>
      <c r="C436" s="19" t="s">
        <v>35</v>
      </c>
      <c r="D436" s="19" t="s">
        <v>397</v>
      </c>
      <c r="E436" s="19" t="s">
        <v>45</v>
      </c>
      <c r="F436" s="20" t="n">
        <f aca="false">F437</f>
        <v>1200</v>
      </c>
      <c r="G436" s="20" t="n">
        <f aca="false">G437</f>
        <v>1200</v>
      </c>
    </row>
    <row r="437" customFormat="false" ht="30" hidden="false" customHeight="false" outlineLevel="0" collapsed="false">
      <c r="A437" s="23" t="s">
        <v>46</v>
      </c>
      <c r="B437" s="19" t="s">
        <v>237</v>
      </c>
      <c r="C437" s="19" t="s">
        <v>35</v>
      </c>
      <c r="D437" s="19" t="s">
        <v>397</v>
      </c>
      <c r="E437" s="19" t="s">
        <v>47</v>
      </c>
      <c r="F437" s="20" t="n">
        <f aca="false">прил_7!G405</f>
        <v>1200</v>
      </c>
      <c r="G437" s="20" t="n">
        <f aca="false">прил_7!H405</f>
        <v>1200</v>
      </c>
    </row>
    <row r="438" customFormat="false" ht="45" hidden="false" customHeight="false" outlineLevel="0" collapsed="false">
      <c r="A438" s="21" t="s">
        <v>64</v>
      </c>
      <c r="B438" s="19" t="s">
        <v>237</v>
      </c>
      <c r="C438" s="19" t="s">
        <v>35</v>
      </c>
      <c r="D438" s="22" t="s">
        <v>65</v>
      </c>
      <c r="E438" s="19"/>
      <c r="F438" s="20" t="n">
        <f aca="false">F439</f>
        <v>173</v>
      </c>
      <c r="G438" s="20" t="n">
        <f aca="false">G439</f>
        <v>181</v>
      </c>
    </row>
    <row r="439" customFormat="false" ht="30" hidden="false" customHeight="false" outlineLevel="0" collapsed="false">
      <c r="A439" s="24" t="s">
        <v>72</v>
      </c>
      <c r="B439" s="19" t="s">
        <v>237</v>
      </c>
      <c r="C439" s="19" t="s">
        <v>35</v>
      </c>
      <c r="D439" s="22" t="s">
        <v>73</v>
      </c>
      <c r="E439" s="20"/>
      <c r="F439" s="20" t="n">
        <f aca="false">F440</f>
        <v>173</v>
      </c>
      <c r="G439" s="20" t="n">
        <f aca="false">G440</f>
        <v>181</v>
      </c>
    </row>
    <row r="440" customFormat="false" ht="60" hidden="false" customHeight="false" outlineLevel="0" collapsed="false">
      <c r="A440" s="28" t="s">
        <v>74</v>
      </c>
      <c r="B440" s="19" t="s">
        <v>237</v>
      </c>
      <c r="C440" s="19" t="s">
        <v>35</v>
      </c>
      <c r="D440" s="22" t="s">
        <v>75</v>
      </c>
      <c r="E440" s="20"/>
      <c r="F440" s="20" t="n">
        <f aca="false">F441</f>
        <v>173</v>
      </c>
      <c r="G440" s="20" t="n">
        <f aca="false">G441</f>
        <v>181</v>
      </c>
    </row>
    <row r="441" customFormat="false" ht="30" hidden="false" customHeight="false" outlineLevel="0" collapsed="false">
      <c r="A441" s="23" t="s">
        <v>44</v>
      </c>
      <c r="B441" s="19" t="s">
        <v>237</v>
      </c>
      <c r="C441" s="19" t="s">
        <v>35</v>
      </c>
      <c r="D441" s="22" t="s">
        <v>75</v>
      </c>
      <c r="E441" s="19" t="n">
        <v>200</v>
      </c>
      <c r="F441" s="20" t="n">
        <f aca="false">F442</f>
        <v>173</v>
      </c>
      <c r="G441" s="20" t="n">
        <f aca="false">G442</f>
        <v>181</v>
      </c>
    </row>
    <row r="442" customFormat="false" ht="30" hidden="false" customHeight="false" outlineLevel="0" collapsed="false">
      <c r="A442" s="23" t="s">
        <v>46</v>
      </c>
      <c r="B442" s="19" t="s">
        <v>237</v>
      </c>
      <c r="C442" s="19" t="s">
        <v>35</v>
      </c>
      <c r="D442" s="22" t="s">
        <v>75</v>
      </c>
      <c r="E442" s="19" t="n">
        <v>240</v>
      </c>
      <c r="F442" s="20" t="n">
        <f aca="false">прил_7!G410</f>
        <v>173</v>
      </c>
      <c r="G442" s="20" t="n">
        <f aca="false">прил_7!H410</f>
        <v>181</v>
      </c>
    </row>
    <row r="443" customFormat="false" ht="30" hidden="false" customHeight="false" outlineLevel="0" collapsed="false">
      <c r="A443" s="21" t="s">
        <v>275</v>
      </c>
      <c r="B443" s="19" t="s">
        <v>237</v>
      </c>
      <c r="C443" s="19" t="s">
        <v>35</v>
      </c>
      <c r="D443" s="22" t="s">
        <v>276</v>
      </c>
      <c r="E443" s="19"/>
      <c r="F443" s="20" t="n">
        <f aca="false">F444+F465</f>
        <v>269127.1</v>
      </c>
      <c r="G443" s="20" t="n">
        <f aca="false">G444+G465</f>
        <v>168242.4</v>
      </c>
    </row>
    <row r="444" customFormat="false" ht="15" hidden="false" customHeight="false" outlineLevel="0" collapsed="false">
      <c r="A444" s="21" t="s">
        <v>277</v>
      </c>
      <c r="B444" s="19" t="s">
        <v>237</v>
      </c>
      <c r="C444" s="19" t="s">
        <v>35</v>
      </c>
      <c r="D444" s="22" t="s">
        <v>278</v>
      </c>
      <c r="E444" s="19"/>
      <c r="F444" s="20" t="n">
        <f aca="false">F445+F455</f>
        <v>212278.1</v>
      </c>
      <c r="G444" s="20" t="n">
        <f aca="false">G445+G455</f>
        <v>105708.9</v>
      </c>
    </row>
    <row r="445" customFormat="false" ht="30" hidden="false" customHeight="false" outlineLevel="0" collapsed="false">
      <c r="A445" s="30" t="s">
        <v>398</v>
      </c>
      <c r="B445" s="19" t="s">
        <v>237</v>
      </c>
      <c r="C445" s="19" t="s">
        <v>35</v>
      </c>
      <c r="D445" s="22" t="s">
        <v>399</v>
      </c>
      <c r="E445" s="19"/>
      <c r="F445" s="20" t="n">
        <f aca="false">F446+F449+F452</f>
        <v>18110.9</v>
      </c>
      <c r="G445" s="20" t="n">
        <f aca="false">G446+G449+G452</f>
        <v>23137</v>
      </c>
    </row>
    <row r="446" customFormat="false" ht="15" hidden="false" customHeight="false" outlineLevel="0" collapsed="false">
      <c r="A446" s="30" t="s">
        <v>400</v>
      </c>
      <c r="B446" s="19" t="s">
        <v>237</v>
      </c>
      <c r="C446" s="19" t="s">
        <v>35</v>
      </c>
      <c r="D446" s="22" t="s">
        <v>401</v>
      </c>
      <c r="E446" s="19"/>
      <c r="F446" s="20" t="n">
        <f aca="false">F447</f>
        <v>1260</v>
      </c>
      <c r="G446" s="20" t="n">
        <f aca="false">G447</f>
        <v>1323</v>
      </c>
    </row>
    <row r="447" customFormat="false" ht="30" hidden="false" customHeight="false" outlineLevel="0" collapsed="false">
      <c r="A447" s="23" t="s">
        <v>124</v>
      </c>
      <c r="B447" s="19" t="s">
        <v>237</v>
      </c>
      <c r="C447" s="19" t="s">
        <v>35</v>
      </c>
      <c r="D447" s="22" t="s">
        <v>401</v>
      </c>
      <c r="E447" s="19" t="s">
        <v>125</v>
      </c>
      <c r="F447" s="20" t="n">
        <f aca="false">F448</f>
        <v>1260</v>
      </c>
      <c r="G447" s="20" t="n">
        <f aca="false">G448</f>
        <v>1323</v>
      </c>
    </row>
    <row r="448" customFormat="false" ht="15" hidden="false" customHeight="false" outlineLevel="0" collapsed="false">
      <c r="A448" s="23" t="s">
        <v>126</v>
      </c>
      <c r="B448" s="19" t="s">
        <v>237</v>
      </c>
      <c r="C448" s="19" t="s">
        <v>35</v>
      </c>
      <c r="D448" s="22" t="s">
        <v>401</v>
      </c>
      <c r="E448" s="19" t="s">
        <v>127</v>
      </c>
      <c r="F448" s="20" t="n">
        <f aca="false">прил_7!G416</f>
        <v>1260</v>
      </c>
      <c r="G448" s="20" t="n">
        <f aca="false">прил_7!H416</f>
        <v>1323</v>
      </c>
    </row>
    <row r="449" customFormat="false" ht="30" hidden="false" customHeight="false" outlineLevel="0" collapsed="false">
      <c r="A449" s="30" t="s">
        <v>402</v>
      </c>
      <c r="B449" s="19" t="s">
        <v>237</v>
      </c>
      <c r="C449" s="19" t="s">
        <v>35</v>
      </c>
      <c r="D449" s="22" t="s">
        <v>403</v>
      </c>
      <c r="E449" s="19"/>
      <c r="F449" s="20" t="n">
        <f aca="false">F450</f>
        <v>5000</v>
      </c>
      <c r="G449" s="20" t="n">
        <f aca="false">G450</f>
        <v>7000</v>
      </c>
    </row>
    <row r="450" customFormat="false" ht="30" hidden="false" customHeight="false" outlineLevel="0" collapsed="false">
      <c r="A450" s="23" t="s">
        <v>124</v>
      </c>
      <c r="B450" s="19" t="s">
        <v>237</v>
      </c>
      <c r="C450" s="19" t="s">
        <v>35</v>
      </c>
      <c r="D450" s="22" t="s">
        <v>403</v>
      </c>
      <c r="E450" s="19" t="s">
        <v>125</v>
      </c>
      <c r="F450" s="20" t="n">
        <f aca="false">F451</f>
        <v>5000</v>
      </c>
      <c r="G450" s="20" t="n">
        <f aca="false">G451</f>
        <v>7000</v>
      </c>
    </row>
    <row r="451" customFormat="false" ht="15" hidden="false" customHeight="false" outlineLevel="0" collapsed="false">
      <c r="A451" s="23" t="s">
        <v>126</v>
      </c>
      <c r="B451" s="19" t="s">
        <v>237</v>
      </c>
      <c r="C451" s="19" t="s">
        <v>35</v>
      </c>
      <c r="D451" s="22" t="s">
        <v>403</v>
      </c>
      <c r="E451" s="19" t="s">
        <v>127</v>
      </c>
      <c r="F451" s="20" t="n">
        <f aca="false">прил_7!G419</f>
        <v>5000</v>
      </c>
      <c r="G451" s="20" t="n">
        <f aca="false">прил_7!H419</f>
        <v>7000</v>
      </c>
    </row>
    <row r="452" customFormat="false" ht="30" hidden="false" customHeight="false" outlineLevel="0" collapsed="false">
      <c r="A452" s="30" t="s">
        <v>404</v>
      </c>
      <c r="B452" s="19" t="s">
        <v>237</v>
      </c>
      <c r="C452" s="19" t="s">
        <v>35</v>
      </c>
      <c r="D452" s="22" t="s">
        <v>405</v>
      </c>
      <c r="E452" s="19"/>
      <c r="F452" s="20" t="n">
        <f aca="false">F453</f>
        <v>11850.9</v>
      </c>
      <c r="G452" s="20" t="n">
        <f aca="false">G453</f>
        <v>14814</v>
      </c>
    </row>
    <row r="453" customFormat="false" ht="30" hidden="false" customHeight="false" outlineLevel="0" collapsed="false">
      <c r="A453" s="23" t="s">
        <v>124</v>
      </c>
      <c r="B453" s="19" t="s">
        <v>237</v>
      </c>
      <c r="C453" s="19" t="s">
        <v>35</v>
      </c>
      <c r="D453" s="22" t="s">
        <v>405</v>
      </c>
      <c r="E453" s="19" t="s">
        <v>125</v>
      </c>
      <c r="F453" s="20" t="n">
        <f aca="false">F454</f>
        <v>11850.9</v>
      </c>
      <c r="G453" s="20" t="n">
        <f aca="false">G454</f>
        <v>14814</v>
      </c>
    </row>
    <row r="454" customFormat="false" ht="15" hidden="false" customHeight="false" outlineLevel="0" collapsed="false">
      <c r="A454" s="23" t="s">
        <v>126</v>
      </c>
      <c r="B454" s="19" t="s">
        <v>237</v>
      </c>
      <c r="C454" s="19" t="s">
        <v>35</v>
      </c>
      <c r="D454" s="22" t="s">
        <v>405</v>
      </c>
      <c r="E454" s="19" t="s">
        <v>127</v>
      </c>
      <c r="F454" s="20" t="n">
        <f aca="false">прил_7!G422</f>
        <v>11850.9</v>
      </c>
      <c r="G454" s="20" t="n">
        <f aca="false">прил_7!H422</f>
        <v>14814</v>
      </c>
    </row>
    <row r="455" customFormat="false" ht="30" hidden="false" customHeight="false" outlineLevel="0" collapsed="false">
      <c r="A455" s="30" t="s">
        <v>279</v>
      </c>
      <c r="B455" s="19" t="s">
        <v>237</v>
      </c>
      <c r="C455" s="19" t="s">
        <v>35</v>
      </c>
      <c r="D455" s="22" t="s">
        <v>280</v>
      </c>
      <c r="E455" s="19"/>
      <c r="F455" s="20" t="n">
        <f aca="false">F459+F462+F456</f>
        <v>194167.2</v>
      </c>
      <c r="G455" s="20" t="n">
        <f aca="false">G459+G462+G456</f>
        <v>82571.9</v>
      </c>
    </row>
    <row r="456" customFormat="false" ht="30" hidden="false" customHeight="false" outlineLevel="0" collapsed="false">
      <c r="A456" s="30" t="s">
        <v>406</v>
      </c>
      <c r="B456" s="19" t="s">
        <v>237</v>
      </c>
      <c r="C456" s="19" t="s">
        <v>35</v>
      </c>
      <c r="D456" s="22" t="s">
        <v>407</v>
      </c>
      <c r="E456" s="19"/>
      <c r="F456" s="20" t="n">
        <f aca="false">F457</f>
        <v>189899.1</v>
      </c>
      <c r="G456" s="20" t="n">
        <f aca="false">G457</f>
        <v>77392.5</v>
      </c>
    </row>
    <row r="457" customFormat="false" ht="30" hidden="false" customHeight="false" outlineLevel="0" collapsed="false">
      <c r="A457" s="23" t="s">
        <v>124</v>
      </c>
      <c r="B457" s="19" t="s">
        <v>237</v>
      </c>
      <c r="C457" s="19" t="s">
        <v>35</v>
      </c>
      <c r="D457" s="22" t="s">
        <v>407</v>
      </c>
      <c r="E457" s="19" t="s">
        <v>125</v>
      </c>
      <c r="F457" s="20" t="n">
        <f aca="false">F458</f>
        <v>189899.1</v>
      </c>
      <c r="G457" s="20" t="n">
        <f aca="false">G458</f>
        <v>77392.5</v>
      </c>
    </row>
    <row r="458" customFormat="false" ht="15" hidden="false" customHeight="false" outlineLevel="0" collapsed="false">
      <c r="A458" s="23" t="s">
        <v>126</v>
      </c>
      <c r="B458" s="19" t="s">
        <v>237</v>
      </c>
      <c r="C458" s="19" t="s">
        <v>35</v>
      </c>
      <c r="D458" s="22" t="s">
        <v>407</v>
      </c>
      <c r="E458" s="19" t="s">
        <v>127</v>
      </c>
      <c r="F458" s="20" t="n">
        <f aca="false">прил_7!G426</f>
        <v>189899.1</v>
      </c>
      <c r="G458" s="20" t="n">
        <f aca="false">прил_7!H426</f>
        <v>77392.5</v>
      </c>
    </row>
    <row r="459" customFormat="false" ht="45" hidden="false" customHeight="false" outlineLevel="0" collapsed="false">
      <c r="A459" s="30" t="s">
        <v>408</v>
      </c>
      <c r="B459" s="19" t="s">
        <v>237</v>
      </c>
      <c r="C459" s="19" t="s">
        <v>35</v>
      </c>
      <c r="D459" s="22" t="s">
        <v>409</v>
      </c>
      <c r="E459" s="19"/>
      <c r="F459" s="20" t="n">
        <f aca="false">F460</f>
        <v>170.9</v>
      </c>
      <c r="G459" s="20" t="n">
        <f aca="false">G460</f>
        <v>179.4</v>
      </c>
    </row>
    <row r="460" customFormat="false" ht="30" hidden="false" customHeight="false" outlineLevel="0" collapsed="false">
      <c r="A460" s="23" t="s">
        <v>124</v>
      </c>
      <c r="B460" s="19" t="s">
        <v>237</v>
      </c>
      <c r="C460" s="19" t="s">
        <v>35</v>
      </c>
      <c r="D460" s="22" t="s">
        <v>409</v>
      </c>
      <c r="E460" s="19" t="s">
        <v>125</v>
      </c>
      <c r="F460" s="20" t="n">
        <f aca="false">F461</f>
        <v>170.9</v>
      </c>
      <c r="G460" s="20" t="n">
        <f aca="false">G461</f>
        <v>179.4</v>
      </c>
    </row>
    <row r="461" customFormat="false" ht="15" hidden="false" customHeight="false" outlineLevel="0" collapsed="false">
      <c r="A461" s="23" t="s">
        <v>126</v>
      </c>
      <c r="B461" s="19" t="s">
        <v>237</v>
      </c>
      <c r="C461" s="19" t="s">
        <v>35</v>
      </c>
      <c r="D461" s="22" t="s">
        <v>409</v>
      </c>
      <c r="E461" s="19" t="s">
        <v>127</v>
      </c>
      <c r="F461" s="20" t="n">
        <f aca="false">прил_7!G429</f>
        <v>170.9</v>
      </c>
      <c r="G461" s="20" t="n">
        <f aca="false">прил_7!H429</f>
        <v>179.4</v>
      </c>
    </row>
    <row r="462" customFormat="false" ht="45" hidden="false" customHeight="false" outlineLevel="0" collapsed="false">
      <c r="A462" s="30" t="s">
        <v>410</v>
      </c>
      <c r="B462" s="19" t="s">
        <v>237</v>
      </c>
      <c r="C462" s="19" t="s">
        <v>35</v>
      </c>
      <c r="D462" s="22" t="s">
        <v>411</v>
      </c>
      <c r="E462" s="19"/>
      <c r="F462" s="20" t="n">
        <f aca="false">F463</f>
        <v>4097.2</v>
      </c>
      <c r="G462" s="20" t="n">
        <f aca="false">G463</f>
        <v>5000</v>
      </c>
    </row>
    <row r="463" customFormat="false" ht="30" hidden="false" customHeight="false" outlineLevel="0" collapsed="false">
      <c r="A463" s="23" t="s">
        <v>44</v>
      </c>
      <c r="B463" s="19" t="s">
        <v>237</v>
      </c>
      <c r="C463" s="19" t="s">
        <v>35</v>
      </c>
      <c r="D463" s="22" t="s">
        <v>411</v>
      </c>
      <c r="E463" s="19" t="s">
        <v>45</v>
      </c>
      <c r="F463" s="20" t="n">
        <f aca="false">F464</f>
        <v>4097.2</v>
      </c>
      <c r="G463" s="20" t="n">
        <f aca="false">G464</f>
        <v>5000</v>
      </c>
    </row>
    <row r="464" customFormat="false" ht="30" hidden="false" customHeight="false" outlineLevel="0" collapsed="false">
      <c r="A464" s="23" t="s">
        <v>46</v>
      </c>
      <c r="B464" s="19" t="s">
        <v>237</v>
      </c>
      <c r="C464" s="19" t="s">
        <v>35</v>
      </c>
      <c r="D464" s="22" t="s">
        <v>411</v>
      </c>
      <c r="E464" s="19" t="s">
        <v>47</v>
      </c>
      <c r="F464" s="20" t="n">
        <f aca="false">прил_7!G432</f>
        <v>4097.2</v>
      </c>
      <c r="G464" s="20" t="n">
        <f aca="false">прил_7!H432</f>
        <v>5000</v>
      </c>
    </row>
    <row r="465" customFormat="false" ht="15" hidden="false" customHeight="false" outlineLevel="0" collapsed="false">
      <c r="A465" s="21" t="s">
        <v>283</v>
      </c>
      <c r="B465" s="19" t="s">
        <v>237</v>
      </c>
      <c r="C465" s="19" t="s">
        <v>35</v>
      </c>
      <c r="D465" s="22" t="s">
        <v>284</v>
      </c>
      <c r="E465" s="25"/>
      <c r="F465" s="20" t="n">
        <f aca="false">F466</f>
        <v>56849</v>
      </c>
      <c r="G465" s="20" t="n">
        <f aca="false">G466</f>
        <v>62533.5</v>
      </c>
    </row>
    <row r="466" customFormat="false" ht="30" hidden="false" customHeight="false" outlineLevel="0" collapsed="false">
      <c r="A466" s="30" t="s">
        <v>285</v>
      </c>
      <c r="B466" s="19" t="s">
        <v>237</v>
      </c>
      <c r="C466" s="19" t="s">
        <v>35</v>
      </c>
      <c r="D466" s="22" t="s">
        <v>286</v>
      </c>
      <c r="E466" s="25"/>
      <c r="F466" s="20" t="n">
        <f aca="false">F467+F470+F473+F476+F479</f>
        <v>56849</v>
      </c>
      <c r="G466" s="20" t="n">
        <f aca="false">G467+G470+G473+G476+G479</f>
        <v>62533.5</v>
      </c>
    </row>
    <row r="467" customFormat="false" ht="15" hidden="false" customHeight="false" outlineLevel="0" collapsed="false">
      <c r="A467" s="30" t="s">
        <v>412</v>
      </c>
      <c r="B467" s="19" t="s">
        <v>237</v>
      </c>
      <c r="C467" s="19" t="s">
        <v>35</v>
      </c>
      <c r="D467" s="22" t="s">
        <v>413</v>
      </c>
      <c r="E467" s="25"/>
      <c r="F467" s="20" t="n">
        <f aca="false">F468</f>
        <v>11211</v>
      </c>
      <c r="G467" s="20" t="n">
        <f aca="false">G468</f>
        <v>13590.5</v>
      </c>
    </row>
    <row r="468" customFormat="false" ht="30" hidden="false" customHeight="false" outlineLevel="0" collapsed="false">
      <c r="A468" s="23" t="s">
        <v>124</v>
      </c>
      <c r="B468" s="19" t="s">
        <v>237</v>
      </c>
      <c r="C468" s="19" t="s">
        <v>35</v>
      </c>
      <c r="D468" s="22" t="s">
        <v>413</v>
      </c>
      <c r="E468" s="19" t="s">
        <v>125</v>
      </c>
      <c r="F468" s="20" t="n">
        <f aca="false">F469</f>
        <v>11211</v>
      </c>
      <c r="G468" s="20" t="n">
        <f aca="false">G469</f>
        <v>13590.5</v>
      </c>
    </row>
    <row r="469" customFormat="false" ht="15" hidden="false" customHeight="false" outlineLevel="0" collapsed="false">
      <c r="A469" s="23" t="s">
        <v>126</v>
      </c>
      <c r="B469" s="19" t="s">
        <v>237</v>
      </c>
      <c r="C469" s="19" t="s">
        <v>35</v>
      </c>
      <c r="D469" s="22" t="s">
        <v>413</v>
      </c>
      <c r="E469" s="19" t="s">
        <v>127</v>
      </c>
      <c r="F469" s="20" t="n">
        <f aca="false">прил_7!G437</f>
        <v>11211</v>
      </c>
      <c r="G469" s="20" t="n">
        <f aca="false">прил_7!H437</f>
        <v>13590.5</v>
      </c>
    </row>
    <row r="470" customFormat="false" ht="30" hidden="false" customHeight="false" outlineLevel="0" collapsed="false">
      <c r="A470" s="23" t="s">
        <v>414</v>
      </c>
      <c r="B470" s="19" t="s">
        <v>237</v>
      </c>
      <c r="C470" s="19" t="s">
        <v>35</v>
      </c>
      <c r="D470" s="22" t="s">
        <v>415</v>
      </c>
      <c r="E470" s="19"/>
      <c r="F470" s="20" t="n">
        <f aca="false">F471</f>
        <v>10894</v>
      </c>
      <c r="G470" s="20" t="n">
        <f aca="false">G471</f>
        <v>11159</v>
      </c>
    </row>
    <row r="471" customFormat="false" ht="30" hidden="false" customHeight="false" outlineLevel="0" collapsed="false">
      <c r="A471" s="23" t="s">
        <v>124</v>
      </c>
      <c r="B471" s="19" t="s">
        <v>237</v>
      </c>
      <c r="C471" s="19" t="s">
        <v>35</v>
      </c>
      <c r="D471" s="22" t="s">
        <v>415</v>
      </c>
      <c r="E471" s="19" t="s">
        <v>125</v>
      </c>
      <c r="F471" s="20" t="n">
        <f aca="false">F472</f>
        <v>10894</v>
      </c>
      <c r="G471" s="20" t="n">
        <f aca="false">G472</f>
        <v>11159</v>
      </c>
    </row>
    <row r="472" customFormat="false" ht="15" hidden="false" customHeight="false" outlineLevel="0" collapsed="false">
      <c r="A472" s="23" t="s">
        <v>126</v>
      </c>
      <c r="B472" s="19" t="s">
        <v>237</v>
      </c>
      <c r="C472" s="19" t="s">
        <v>35</v>
      </c>
      <c r="D472" s="22" t="s">
        <v>415</v>
      </c>
      <c r="E472" s="19" t="s">
        <v>127</v>
      </c>
      <c r="F472" s="20" t="n">
        <f aca="false">прил_7!G440</f>
        <v>10894</v>
      </c>
      <c r="G472" s="20" t="n">
        <f aca="false">прил_7!H440</f>
        <v>11159</v>
      </c>
    </row>
    <row r="473" customFormat="false" ht="30" hidden="false" customHeight="false" outlineLevel="0" collapsed="false">
      <c r="A473" s="23" t="s">
        <v>416</v>
      </c>
      <c r="B473" s="19" t="s">
        <v>237</v>
      </c>
      <c r="C473" s="19" t="s">
        <v>35</v>
      </c>
      <c r="D473" s="22" t="s">
        <v>417</v>
      </c>
      <c r="E473" s="19"/>
      <c r="F473" s="20" t="n">
        <f aca="false">F474</f>
        <v>21204</v>
      </c>
      <c r="G473" s="20" t="n">
        <f aca="false">G474</f>
        <v>23492</v>
      </c>
    </row>
    <row r="474" customFormat="false" ht="30" hidden="false" customHeight="false" outlineLevel="0" collapsed="false">
      <c r="A474" s="23" t="s">
        <v>124</v>
      </c>
      <c r="B474" s="19" t="s">
        <v>237</v>
      </c>
      <c r="C474" s="19" t="s">
        <v>35</v>
      </c>
      <c r="D474" s="22" t="s">
        <v>417</v>
      </c>
      <c r="E474" s="19" t="s">
        <v>125</v>
      </c>
      <c r="F474" s="20" t="n">
        <f aca="false">F475</f>
        <v>21204</v>
      </c>
      <c r="G474" s="20" t="n">
        <f aca="false">G475</f>
        <v>23492</v>
      </c>
    </row>
    <row r="475" customFormat="false" ht="15" hidden="false" customHeight="false" outlineLevel="0" collapsed="false">
      <c r="A475" s="23" t="s">
        <v>126</v>
      </c>
      <c r="B475" s="19" t="s">
        <v>237</v>
      </c>
      <c r="C475" s="19" t="s">
        <v>35</v>
      </c>
      <c r="D475" s="22" t="s">
        <v>417</v>
      </c>
      <c r="E475" s="19" t="s">
        <v>127</v>
      </c>
      <c r="F475" s="20" t="n">
        <f aca="false">прил_7!G443</f>
        <v>21204</v>
      </c>
      <c r="G475" s="20" t="n">
        <f aca="false">прил_7!H443</f>
        <v>23492</v>
      </c>
    </row>
    <row r="476" customFormat="false" ht="45" hidden="false" customHeight="false" outlineLevel="0" collapsed="false">
      <c r="A476" s="23" t="s">
        <v>418</v>
      </c>
      <c r="B476" s="19" t="s">
        <v>237</v>
      </c>
      <c r="C476" s="19" t="s">
        <v>35</v>
      </c>
      <c r="D476" s="22" t="s">
        <v>419</v>
      </c>
      <c r="E476" s="19"/>
      <c r="F476" s="20" t="n">
        <f aca="false">F477</f>
        <v>12000</v>
      </c>
      <c r="G476" s="20" t="n">
        <f aca="false">G477</f>
        <v>12000</v>
      </c>
    </row>
    <row r="477" customFormat="false" ht="30" hidden="false" customHeight="false" outlineLevel="0" collapsed="false">
      <c r="A477" s="23" t="s">
        <v>124</v>
      </c>
      <c r="B477" s="19" t="s">
        <v>237</v>
      </c>
      <c r="C477" s="19" t="s">
        <v>35</v>
      </c>
      <c r="D477" s="22" t="s">
        <v>419</v>
      </c>
      <c r="E477" s="19" t="s">
        <v>125</v>
      </c>
      <c r="F477" s="20" t="n">
        <f aca="false">F478</f>
        <v>12000</v>
      </c>
      <c r="G477" s="20" t="n">
        <f aca="false">G478</f>
        <v>12000</v>
      </c>
    </row>
    <row r="478" customFormat="false" ht="15" hidden="false" customHeight="false" outlineLevel="0" collapsed="false">
      <c r="A478" s="23" t="s">
        <v>126</v>
      </c>
      <c r="B478" s="19" t="s">
        <v>237</v>
      </c>
      <c r="C478" s="19" t="s">
        <v>35</v>
      </c>
      <c r="D478" s="22" t="s">
        <v>419</v>
      </c>
      <c r="E478" s="19" t="s">
        <v>127</v>
      </c>
      <c r="F478" s="20" t="n">
        <f aca="false">прил_7!G446</f>
        <v>12000</v>
      </c>
      <c r="G478" s="20" t="n">
        <f aca="false">прил_7!H446</f>
        <v>12000</v>
      </c>
    </row>
    <row r="479" customFormat="false" ht="30" hidden="false" customHeight="false" outlineLevel="0" collapsed="false">
      <c r="A479" s="30" t="s">
        <v>420</v>
      </c>
      <c r="B479" s="19" t="s">
        <v>237</v>
      </c>
      <c r="C479" s="19" t="s">
        <v>35</v>
      </c>
      <c r="D479" s="22" t="s">
        <v>421</v>
      </c>
      <c r="E479" s="25"/>
      <c r="F479" s="20" t="n">
        <f aca="false">F480</f>
        <v>1540</v>
      </c>
      <c r="G479" s="20" t="n">
        <f aca="false">G480</f>
        <v>2292</v>
      </c>
    </row>
    <row r="480" customFormat="false" ht="30" hidden="false" customHeight="false" outlineLevel="0" collapsed="false">
      <c r="A480" s="23" t="s">
        <v>124</v>
      </c>
      <c r="B480" s="19" t="s">
        <v>237</v>
      </c>
      <c r="C480" s="19" t="s">
        <v>35</v>
      </c>
      <c r="D480" s="22" t="s">
        <v>421</v>
      </c>
      <c r="E480" s="19" t="s">
        <v>125</v>
      </c>
      <c r="F480" s="20" t="n">
        <f aca="false">F481</f>
        <v>1540</v>
      </c>
      <c r="G480" s="20" t="n">
        <f aca="false">G481</f>
        <v>2292</v>
      </c>
    </row>
    <row r="481" customFormat="false" ht="15" hidden="false" customHeight="false" outlineLevel="0" collapsed="false">
      <c r="A481" s="23" t="s">
        <v>126</v>
      </c>
      <c r="B481" s="19" t="s">
        <v>237</v>
      </c>
      <c r="C481" s="19" t="s">
        <v>35</v>
      </c>
      <c r="D481" s="22" t="s">
        <v>421</v>
      </c>
      <c r="E481" s="19" t="s">
        <v>127</v>
      </c>
      <c r="F481" s="20" t="n">
        <f aca="false">прил_7!G449</f>
        <v>1540</v>
      </c>
      <c r="G481" s="20" t="n">
        <f aca="false">прил_7!H449</f>
        <v>2292</v>
      </c>
    </row>
    <row r="482" customFormat="false" ht="15" hidden="false" customHeight="false" outlineLevel="0" collapsed="false">
      <c r="A482" s="23" t="s">
        <v>422</v>
      </c>
      <c r="B482" s="19" t="s">
        <v>237</v>
      </c>
      <c r="C482" s="19" t="s">
        <v>237</v>
      </c>
      <c r="D482" s="19"/>
      <c r="E482" s="19"/>
      <c r="F482" s="20" t="n">
        <f aca="false">F493+F501+F483</f>
        <v>44372.2</v>
      </c>
      <c r="G482" s="20" t="n">
        <f aca="false">G493+G501+G483</f>
        <v>46871.3</v>
      </c>
    </row>
    <row r="483" customFormat="false" ht="30" hidden="false" customHeight="false" outlineLevel="0" collapsed="false">
      <c r="A483" s="21" t="s">
        <v>116</v>
      </c>
      <c r="B483" s="19" t="s">
        <v>237</v>
      </c>
      <c r="C483" s="19" t="s">
        <v>237</v>
      </c>
      <c r="D483" s="22" t="s">
        <v>117</v>
      </c>
      <c r="E483" s="19"/>
      <c r="F483" s="20" t="n">
        <f aca="false">F484</f>
        <v>8621.9</v>
      </c>
      <c r="G483" s="20" t="n">
        <f aca="false">G484</f>
        <v>8739.3</v>
      </c>
    </row>
    <row r="484" customFormat="false" ht="30" hidden="false" customHeight="false" outlineLevel="0" collapsed="false">
      <c r="A484" s="21" t="s">
        <v>118</v>
      </c>
      <c r="B484" s="19" t="s">
        <v>237</v>
      </c>
      <c r="C484" s="19" t="s">
        <v>237</v>
      </c>
      <c r="D484" s="22" t="s">
        <v>119</v>
      </c>
      <c r="E484" s="19"/>
      <c r="F484" s="20" t="n">
        <f aca="false">F485</f>
        <v>8621.9</v>
      </c>
      <c r="G484" s="20" t="n">
        <f aca="false">G485</f>
        <v>8739.3</v>
      </c>
    </row>
    <row r="485" customFormat="false" ht="30" hidden="false" customHeight="false" outlineLevel="0" collapsed="false">
      <c r="A485" s="30" t="s">
        <v>390</v>
      </c>
      <c r="B485" s="19" t="s">
        <v>237</v>
      </c>
      <c r="C485" s="19" t="s">
        <v>237</v>
      </c>
      <c r="D485" s="22" t="s">
        <v>391</v>
      </c>
      <c r="E485" s="19"/>
      <c r="F485" s="20" t="n">
        <f aca="false">F486</f>
        <v>8621.9</v>
      </c>
      <c r="G485" s="20" t="n">
        <f aca="false">G486</f>
        <v>8739.3</v>
      </c>
    </row>
    <row r="486" customFormat="false" ht="30" hidden="false" customHeight="false" outlineLevel="0" collapsed="false">
      <c r="A486" s="30" t="s">
        <v>423</v>
      </c>
      <c r="B486" s="19" t="s">
        <v>237</v>
      </c>
      <c r="C486" s="19" t="s">
        <v>237</v>
      </c>
      <c r="D486" s="45" t="s">
        <v>424</v>
      </c>
      <c r="E486" s="25"/>
      <c r="F486" s="20" t="n">
        <f aca="false">F487+F489+F491</f>
        <v>8621.9</v>
      </c>
      <c r="G486" s="20" t="n">
        <f aca="false">G487+G489+G491</f>
        <v>8739.3</v>
      </c>
    </row>
    <row r="487" customFormat="false" ht="60" hidden="false" customHeight="false" outlineLevel="0" collapsed="false">
      <c r="A487" s="26" t="s">
        <v>30</v>
      </c>
      <c r="B487" s="19" t="s">
        <v>237</v>
      </c>
      <c r="C487" s="19" t="s">
        <v>237</v>
      </c>
      <c r="D487" s="45" t="s">
        <v>424</v>
      </c>
      <c r="E487" s="19" t="s">
        <v>31</v>
      </c>
      <c r="F487" s="20" t="n">
        <f aca="false">F488</f>
        <v>8057.9</v>
      </c>
      <c r="G487" s="20" t="n">
        <f aca="false">G488</f>
        <v>8057.9</v>
      </c>
    </row>
    <row r="488" customFormat="false" ht="15" hidden="false" customHeight="false" outlineLevel="0" collapsed="false">
      <c r="A488" s="26" t="s">
        <v>108</v>
      </c>
      <c r="B488" s="19" t="s">
        <v>237</v>
      </c>
      <c r="C488" s="19" t="s">
        <v>237</v>
      </c>
      <c r="D488" s="45" t="s">
        <v>424</v>
      </c>
      <c r="E488" s="19" t="s">
        <v>109</v>
      </c>
      <c r="F488" s="20" t="n">
        <f aca="false">прил_7!G456</f>
        <v>8057.9</v>
      </c>
      <c r="G488" s="20" t="n">
        <f aca="false">прил_7!H456</f>
        <v>8057.9</v>
      </c>
    </row>
    <row r="489" customFormat="false" ht="30" hidden="false" customHeight="false" outlineLevel="0" collapsed="false">
      <c r="A489" s="23" t="s">
        <v>44</v>
      </c>
      <c r="B489" s="19" t="s">
        <v>237</v>
      </c>
      <c r="C489" s="19" t="s">
        <v>237</v>
      </c>
      <c r="D489" s="45" t="s">
        <v>424</v>
      </c>
      <c r="E489" s="19" t="s">
        <v>45</v>
      </c>
      <c r="F489" s="20" t="n">
        <f aca="false">F490</f>
        <v>563.6</v>
      </c>
      <c r="G489" s="20" t="n">
        <f aca="false">G490</f>
        <v>681</v>
      </c>
    </row>
    <row r="490" customFormat="false" ht="30" hidden="false" customHeight="false" outlineLevel="0" collapsed="false">
      <c r="A490" s="23" t="s">
        <v>46</v>
      </c>
      <c r="B490" s="19" t="s">
        <v>237</v>
      </c>
      <c r="C490" s="19" t="s">
        <v>237</v>
      </c>
      <c r="D490" s="45" t="s">
        <v>424</v>
      </c>
      <c r="E490" s="19" t="s">
        <v>47</v>
      </c>
      <c r="F490" s="20" t="n">
        <f aca="false">прил_7!G458</f>
        <v>563.6</v>
      </c>
      <c r="G490" s="20" t="n">
        <f aca="false">прил_7!H458</f>
        <v>681</v>
      </c>
    </row>
    <row r="491" customFormat="false" ht="15" hidden="false" customHeight="false" outlineLevel="0" collapsed="false">
      <c r="A491" s="23" t="s">
        <v>60</v>
      </c>
      <c r="B491" s="19" t="s">
        <v>237</v>
      </c>
      <c r="C491" s="19" t="s">
        <v>237</v>
      </c>
      <c r="D491" s="45" t="s">
        <v>424</v>
      </c>
      <c r="E491" s="19" t="s">
        <v>61</v>
      </c>
      <c r="F491" s="20" t="n">
        <f aca="false">F492</f>
        <v>0.4</v>
      </c>
      <c r="G491" s="20" t="n">
        <f aca="false">G492</f>
        <v>0.4</v>
      </c>
    </row>
    <row r="492" customFormat="false" ht="15" hidden="false" customHeight="false" outlineLevel="0" collapsed="false">
      <c r="A492" s="26" t="s">
        <v>62</v>
      </c>
      <c r="B492" s="19" t="s">
        <v>237</v>
      </c>
      <c r="C492" s="19" t="s">
        <v>237</v>
      </c>
      <c r="D492" s="45" t="s">
        <v>424</v>
      </c>
      <c r="E492" s="19" t="s">
        <v>63</v>
      </c>
      <c r="F492" s="20" t="n">
        <f aca="false">прил_7!G460</f>
        <v>0.4</v>
      </c>
      <c r="G492" s="20" t="n">
        <f aca="false">прил_7!H460</f>
        <v>0.4</v>
      </c>
    </row>
    <row r="493" customFormat="false" ht="30" hidden="false" customHeight="false" outlineLevel="0" collapsed="false">
      <c r="A493" s="21" t="s">
        <v>371</v>
      </c>
      <c r="B493" s="19" t="s">
        <v>237</v>
      </c>
      <c r="C493" s="19" t="s">
        <v>237</v>
      </c>
      <c r="D493" s="22" t="s">
        <v>372</v>
      </c>
      <c r="E493" s="19"/>
      <c r="F493" s="20" t="n">
        <f aca="false">F494</f>
        <v>632</v>
      </c>
      <c r="G493" s="20" t="n">
        <f aca="false">G494</f>
        <v>632</v>
      </c>
    </row>
    <row r="494" customFormat="false" ht="15" hidden="false" customHeight="false" outlineLevel="0" collapsed="false">
      <c r="A494" s="21" t="s">
        <v>146</v>
      </c>
      <c r="B494" s="19" t="s">
        <v>237</v>
      </c>
      <c r="C494" s="19" t="s">
        <v>237</v>
      </c>
      <c r="D494" s="22" t="s">
        <v>425</v>
      </c>
      <c r="E494" s="19"/>
      <c r="F494" s="20" t="n">
        <f aca="false">F495</f>
        <v>632</v>
      </c>
      <c r="G494" s="20" t="n">
        <f aca="false">G495</f>
        <v>632</v>
      </c>
    </row>
    <row r="495" customFormat="false" ht="30" hidden="false" customHeight="false" outlineLevel="0" collapsed="false">
      <c r="A495" s="30" t="s">
        <v>426</v>
      </c>
      <c r="B495" s="19" t="s">
        <v>237</v>
      </c>
      <c r="C495" s="19" t="s">
        <v>237</v>
      </c>
      <c r="D495" s="22" t="s">
        <v>427</v>
      </c>
      <c r="E495" s="19"/>
      <c r="F495" s="20" t="n">
        <f aca="false">F496</f>
        <v>632</v>
      </c>
      <c r="G495" s="20" t="n">
        <f aca="false">G496</f>
        <v>632</v>
      </c>
    </row>
    <row r="496" customFormat="false" ht="45" hidden="false" customHeight="false" outlineLevel="0" collapsed="false">
      <c r="A496" s="30" t="s">
        <v>428</v>
      </c>
      <c r="B496" s="19" t="s">
        <v>237</v>
      </c>
      <c r="C496" s="19" t="s">
        <v>237</v>
      </c>
      <c r="D496" s="22" t="s">
        <v>429</v>
      </c>
      <c r="E496" s="19"/>
      <c r="F496" s="20" t="n">
        <f aca="false">F497+F499</f>
        <v>632</v>
      </c>
      <c r="G496" s="20" t="n">
        <f aca="false">G497+G499</f>
        <v>632</v>
      </c>
    </row>
    <row r="497" customFormat="false" ht="60" hidden="false" customHeight="false" outlineLevel="0" collapsed="false">
      <c r="A497" s="23" t="s">
        <v>30</v>
      </c>
      <c r="B497" s="19" t="s">
        <v>237</v>
      </c>
      <c r="C497" s="19" t="s">
        <v>237</v>
      </c>
      <c r="D497" s="22" t="s">
        <v>429</v>
      </c>
      <c r="E497" s="19" t="s">
        <v>31</v>
      </c>
      <c r="F497" s="20" t="n">
        <f aca="false">F498</f>
        <v>582.1</v>
      </c>
      <c r="G497" s="20" t="n">
        <f aca="false">G498</f>
        <v>582.1</v>
      </c>
    </row>
    <row r="498" customFormat="false" ht="30" hidden="false" customHeight="false" outlineLevel="0" collapsed="false">
      <c r="A498" s="23" t="s">
        <v>32</v>
      </c>
      <c r="B498" s="19" t="s">
        <v>237</v>
      </c>
      <c r="C498" s="19" t="s">
        <v>237</v>
      </c>
      <c r="D498" s="22" t="s">
        <v>429</v>
      </c>
      <c r="E498" s="19" t="s">
        <v>33</v>
      </c>
      <c r="F498" s="20" t="n">
        <f aca="false">прил_7!G466</f>
        <v>582.1</v>
      </c>
      <c r="G498" s="20" t="n">
        <f aca="false">прил_7!H466</f>
        <v>582.1</v>
      </c>
    </row>
    <row r="499" customFormat="false" ht="30" hidden="false" customHeight="false" outlineLevel="0" collapsed="false">
      <c r="A499" s="23" t="s">
        <v>44</v>
      </c>
      <c r="B499" s="19" t="s">
        <v>237</v>
      </c>
      <c r="C499" s="19" t="s">
        <v>237</v>
      </c>
      <c r="D499" s="22" t="s">
        <v>429</v>
      </c>
      <c r="E499" s="19" t="s">
        <v>45</v>
      </c>
      <c r="F499" s="20" t="n">
        <f aca="false">F500</f>
        <v>49.9</v>
      </c>
      <c r="G499" s="20" t="n">
        <f aca="false">G500</f>
        <v>49.9</v>
      </c>
    </row>
    <row r="500" customFormat="false" ht="30" hidden="false" customHeight="false" outlineLevel="0" collapsed="false">
      <c r="A500" s="23" t="s">
        <v>46</v>
      </c>
      <c r="B500" s="19" t="s">
        <v>237</v>
      </c>
      <c r="C500" s="19" t="s">
        <v>237</v>
      </c>
      <c r="D500" s="22" t="s">
        <v>429</v>
      </c>
      <c r="E500" s="19" t="s">
        <v>47</v>
      </c>
      <c r="F500" s="20" t="n">
        <f aca="false">прил_7!G468</f>
        <v>49.9</v>
      </c>
      <c r="G500" s="20" t="n">
        <f aca="false">прил_7!H468</f>
        <v>49.9</v>
      </c>
    </row>
    <row r="501" customFormat="false" ht="30" hidden="false" customHeight="false" outlineLevel="0" collapsed="false">
      <c r="A501" s="21" t="s">
        <v>275</v>
      </c>
      <c r="B501" s="19" t="s">
        <v>237</v>
      </c>
      <c r="C501" s="19" t="s">
        <v>237</v>
      </c>
      <c r="D501" s="22" t="s">
        <v>276</v>
      </c>
      <c r="E501" s="19"/>
      <c r="F501" s="20" t="n">
        <f aca="false">F502</f>
        <v>35118.3</v>
      </c>
      <c r="G501" s="20" t="n">
        <f aca="false">G502</f>
        <v>37500</v>
      </c>
    </row>
    <row r="502" customFormat="false" ht="15" hidden="false" customHeight="false" outlineLevel="0" collapsed="false">
      <c r="A502" s="21" t="s">
        <v>283</v>
      </c>
      <c r="B502" s="19" t="s">
        <v>237</v>
      </c>
      <c r="C502" s="19" t="s">
        <v>237</v>
      </c>
      <c r="D502" s="22" t="s">
        <v>284</v>
      </c>
      <c r="E502" s="19"/>
      <c r="F502" s="20" t="n">
        <f aca="false">F503</f>
        <v>35118.3</v>
      </c>
      <c r="G502" s="20" t="n">
        <f aca="false">G503</f>
        <v>37500</v>
      </c>
    </row>
    <row r="503" customFormat="false" ht="30" hidden="false" customHeight="false" outlineLevel="0" collapsed="false">
      <c r="A503" s="30" t="s">
        <v>285</v>
      </c>
      <c r="B503" s="19" t="s">
        <v>237</v>
      </c>
      <c r="C503" s="19" t="s">
        <v>237</v>
      </c>
      <c r="D503" s="22" t="s">
        <v>286</v>
      </c>
      <c r="E503" s="19"/>
      <c r="F503" s="20" t="n">
        <f aca="false">F504</f>
        <v>35118.3</v>
      </c>
      <c r="G503" s="20" t="n">
        <f aca="false">G504</f>
        <v>37500</v>
      </c>
    </row>
    <row r="504" customFormat="false" ht="30" hidden="false" customHeight="false" outlineLevel="0" collapsed="false">
      <c r="A504" s="30" t="s">
        <v>430</v>
      </c>
      <c r="B504" s="19" t="s">
        <v>237</v>
      </c>
      <c r="C504" s="19" t="s">
        <v>237</v>
      </c>
      <c r="D504" s="22" t="s">
        <v>431</v>
      </c>
      <c r="E504" s="25"/>
      <c r="F504" s="20" t="n">
        <f aca="false">F505</f>
        <v>35118.3</v>
      </c>
      <c r="G504" s="20" t="n">
        <f aca="false">G505</f>
        <v>37500</v>
      </c>
    </row>
    <row r="505" customFormat="false" ht="30" hidden="false" customHeight="false" outlineLevel="0" collapsed="false">
      <c r="A505" s="23" t="s">
        <v>124</v>
      </c>
      <c r="B505" s="19" t="s">
        <v>237</v>
      </c>
      <c r="C505" s="19" t="s">
        <v>237</v>
      </c>
      <c r="D505" s="22" t="s">
        <v>431</v>
      </c>
      <c r="E505" s="19" t="s">
        <v>125</v>
      </c>
      <c r="F505" s="20" t="n">
        <f aca="false">F506</f>
        <v>35118.3</v>
      </c>
      <c r="G505" s="20" t="n">
        <f aca="false">G506</f>
        <v>37500</v>
      </c>
    </row>
    <row r="506" customFormat="false" ht="15" hidden="false" customHeight="false" outlineLevel="0" collapsed="false">
      <c r="A506" s="23" t="s">
        <v>126</v>
      </c>
      <c r="B506" s="19" t="s">
        <v>237</v>
      </c>
      <c r="C506" s="19" t="s">
        <v>237</v>
      </c>
      <c r="D506" s="22" t="s">
        <v>431</v>
      </c>
      <c r="E506" s="19" t="s">
        <v>127</v>
      </c>
      <c r="F506" s="20" t="n">
        <f aca="false">прил_7!G474</f>
        <v>35118.3</v>
      </c>
      <c r="G506" s="20" t="n">
        <f aca="false">прил_7!H474</f>
        <v>37500</v>
      </c>
    </row>
    <row r="507" customFormat="false" ht="15.6" hidden="false" customHeight="false" outlineLevel="0" collapsed="false">
      <c r="A507" s="15" t="s">
        <v>432</v>
      </c>
      <c r="B507" s="16" t="s">
        <v>77</v>
      </c>
      <c r="C507" s="16"/>
      <c r="D507" s="16"/>
      <c r="E507" s="16"/>
      <c r="F507" s="17" t="n">
        <f aca="false">F508</f>
        <v>1729</v>
      </c>
      <c r="G507" s="17" t="n">
        <f aca="false">G508</f>
        <v>2980</v>
      </c>
    </row>
    <row r="508" customFormat="false" ht="30" hidden="false" customHeight="false" outlineLevel="0" collapsed="false">
      <c r="A508" s="18" t="s">
        <v>433</v>
      </c>
      <c r="B508" s="19" t="s">
        <v>77</v>
      </c>
      <c r="C508" s="19" t="s">
        <v>35</v>
      </c>
      <c r="D508" s="19"/>
      <c r="E508" s="19"/>
      <c r="F508" s="20" t="n">
        <f aca="false">F509</f>
        <v>1729</v>
      </c>
      <c r="G508" s="20" t="n">
        <f aca="false">G509</f>
        <v>2980</v>
      </c>
    </row>
    <row r="509" customFormat="false" ht="15" hidden="false" customHeight="false" outlineLevel="0" collapsed="false">
      <c r="A509" s="21" t="s">
        <v>434</v>
      </c>
      <c r="B509" s="19" t="s">
        <v>77</v>
      </c>
      <c r="C509" s="19" t="s">
        <v>35</v>
      </c>
      <c r="D509" s="22" t="s">
        <v>435</v>
      </c>
      <c r="E509" s="19"/>
      <c r="F509" s="20" t="n">
        <f aca="false">F510+F521+F526</f>
        <v>1729</v>
      </c>
      <c r="G509" s="20" t="n">
        <f aca="false">G510+G521+G526</f>
        <v>2980</v>
      </c>
    </row>
    <row r="510" customFormat="false" ht="15" hidden="false" customHeight="false" outlineLevel="0" collapsed="false">
      <c r="A510" s="21" t="s">
        <v>436</v>
      </c>
      <c r="B510" s="19" t="s">
        <v>77</v>
      </c>
      <c r="C510" s="19" t="s">
        <v>35</v>
      </c>
      <c r="D510" s="22" t="s">
        <v>437</v>
      </c>
      <c r="E510" s="19"/>
      <c r="F510" s="20" t="n">
        <f aca="false">F511+F517</f>
        <v>546</v>
      </c>
      <c r="G510" s="20" t="n">
        <f aca="false">G511+G517</f>
        <v>1120</v>
      </c>
    </row>
    <row r="511" customFormat="false" ht="45" hidden="false" customHeight="false" outlineLevel="0" collapsed="false">
      <c r="A511" s="30" t="s">
        <v>438</v>
      </c>
      <c r="B511" s="19" t="s">
        <v>77</v>
      </c>
      <c r="C511" s="19" t="s">
        <v>35</v>
      </c>
      <c r="D511" s="22" t="s">
        <v>439</v>
      </c>
      <c r="E511" s="19"/>
      <c r="F511" s="20" t="n">
        <f aca="false">F512</f>
        <v>480</v>
      </c>
      <c r="G511" s="20" t="n">
        <f aca="false">G512</f>
        <v>1050</v>
      </c>
    </row>
    <row r="512" customFormat="false" ht="30" hidden="false" customHeight="false" outlineLevel="0" collapsed="false">
      <c r="A512" s="28" t="s">
        <v>440</v>
      </c>
      <c r="B512" s="19" t="s">
        <v>77</v>
      </c>
      <c r="C512" s="19" t="s">
        <v>35</v>
      </c>
      <c r="D512" s="22" t="s">
        <v>441</v>
      </c>
      <c r="E512" s="19"/>
      <c r="F512" s="20" t="n">
        <f aca="false">F513+F515</f>
        <v>480</v>
      </c>
      <c r="G512" s="20" t="n">
        <f aca="false">G513+G515</f>
        <v>1050</v>
      </c>
    </row>
    <row r="513" customFormat="false" ht="30" hidden="false" customHeight="false" outlineLevel="0" collapsed="false">
      <c r="A513" s="23" t="s">
        <v>44</v>
      </c>
      <c r="B513" s="19" t="s">
        <v>77</v>
      </c>
      <c r="C513" s="19" t="s">
        <v>35</v>
      </c>
      <c r="D513" s="22" t="s">
        <v>441</v>
      </c>
      <c r="E513" s="19" t="s">
        <v>45</v>
      </c>
      <c r="F513" s="20" t="n">
        <f aca="false">F514</f>
        <v>433</v>
      </c>
      <c r="G513" s="20" t="n">
        <f aca="false">G514</f>
        <v>645</v>
      </c>
    </row>
    <row r="514" customFormat="false" ht="30" hidden="false" customHeight="false" outlineLevel="0" collapsed="false">
      <c r="A514" s="23" t="s">
        <v>46</v>
      </c>
      <c r="B514" s="19" t="s">
        <v>77</v>
      </c>
      <c r="C514" s="19" t="s">
        <v>35</v>
      </c>
      <c r="D514" s="22" t="s">
        <v>441</v>
      </c>
      <c r="E514" s="19" t="s">
        <v>47</v>
      </c>
      <c r="F514" s="20" t="n">
        <f aca="false">прил_7!G482</f>
        <v>433</v>
      </c>
      <c r="G514" s="20" t="n">
        <f aca="false">прил_7!H482</f>
        <v>645</v>
      </c>
    </row>
    <row r="515" customFormat="false" ht="30" hidden="false" customHeight="false" outlineLevel="0" collapsed="false">
      <c r="A515" s="23" t="s">
        <v>124</v>
      </c>
      <c r="B515" s="19" t="s">
        <v>77</v>
      </c>
      <c r="C515" s="19" t="s">
        <v>35</v>
      </c>
      <c r="D515" s="22" t="s">
        <v>441</v>
      </c>
      <c r="E515" s="19" t="s">
        <v>125</v>
      </c>
      <c r="F515" s="20" t="n">
        <f aca="false">F516</f>
        <v>47</v>
      </c>
      <c r="G515" s="20" t="n">
        <f aca="false">G516</f>
        <v>405</v>
      </c>
    </row>
    <row r="516" customFormat="false" ht="15" hidden="false" customHeight="false" outlineLevel="0" collapsed="false">
      <c r="A516" s="23" t="s">
        <v>126</v>
      </c>
      <c r="B516" s="19" t="s">
        <v>77</v>
      </c>
      <c r="C516" s="19" t="s">
        <v>35</v>
      </c>
      <c r="D516" s="22" t="s">
        <v>441</v>
      </c>
      <c r="E516" s="19" t="s">
        <v>127</v>
      </c>
      <c r="F516" s="20" t="n">
        <f aca="false">прил_7!G484</f>
        <v>47</v>
      </c>
      <c r="G516" s="20" t="n">
        <f aca="false">прил_7!H484</f>
        <v>405</v>
      </c>
    </row>
    <row r="517" customFormat="false" ht="30" hidden="false" customHeight="false" outlineLevel="0" collapsed="false">
      <c r="A517" s="30" t="s">
        <v>442</v>
      </c>
      <c r="B517" s="19" t="s">
        <v>77</v>
      </c>
      <c r="C517" s="19" t="s">
        <v>35</v>
      </c>
      <c r="D517" s="22" t="s">
        <v>443</v>
      </c>
      <c r="E517" s="19"/>
      <c r="F517" s="20" t="n">
        <f aca="false">F518</f>
        <v>66</v>
      </c>
      <c r="G517" s="20" t="n">
        <f aca="false">G518</f>
        <v>70</v>
      </c>
    </row>
    <row r="518" customFormat="false" ht="30" hidden="false" customHeight="false" outlineLevel="0" collapsed="false">
      <c r="A518" s="28" t="s">
        <v>440</v>
      </c>
      <c r="B518" s="19" t="s">
        <v>77</v>
      </c>
      <c r="C518" s="19" t="s">
        <v>35</v>
      </c>
      <c r="D518" s="22" t="s">
        <v>444</v>
      </c>
      <c r="E518" s="19"/>
      <c r="F518" s="20" t="n">
        <f aca="false">F519</f>
        <v>66</v>
      </c>
      <c r="G518" s="20" t="n">
        <f aca="false">G519</f>
        <v>70</v>
      </c>
    </row>
    <row r="519" customFormat="false" ht="30" hidden="false" customHeight="false" outlineLevel="0" collapsed="false">
      <c r="A519" s="23" t="s">
        <v>44</v>
      </c>
      <c r="B519" s="19" t="s">
        <v>77</v>
      </c>
      <c r="C519" s="19" t="s">
        <v>35</v>
      </c>
      <c r="D519" s="22" t="s">
        <v>444</v>
      </c>
      <c r="E519" s="19" t="s">
        <v>45</v>
      </c>
      <c r="F519" s="20" t="n">
        <f aca="false">F520</f>
        <v>66</v>
      </c>
      <c r="G519" s="20" t="n">
        <f aca="false">G520</f>
        <v>70</v>
      </c>
    </row>
    <row r="520" customFormat="false" ht="30" hidden="false" customHeight="false" outlineLevel="0" collapsed="false">
      <c r="A520" s="23" t="s">
        <v>46</v>
      </c>
      <c r="B520" s="19" t="s">
        <v>77</v>
      </c>
      <c r="C520" s="19" t="s">
        <v>35</v>
      </c>
      <c r="D520" s="22" t="s">
        <v>444</v>
      </c>
      <c r="E520" s="19" t="s">
        <v>47</v>
      </c>
      <c r="F520" s="20" t="n">
        <f aca="false">прил_7!G488</f>
        <v>66</v>
      </c>
      <c r="G520" s="20" t="n">
        <f aca="false">прил_7!H488</f>
        <v>70</v>
      </c>
    </row>
    <row r="521" customFormat="false" ht="15" hidden="false" customHeight="false" outlineLevel="0" collapsed="false">
      <c r="A521" s="21" t="s">
        <v>445</v>
      </c>
      <c r="B521" s="19" t="s">
        <v>77</v>
      </c>
      <c r="C521" s="19" t="s">
        <v>35</v>
      </c>
      <c r="D521" s="22" t="s">
        <v>446</v>
      </c>
      <c r="E521" s="19"/>
      <c r="F521" s="20" t="n">
        <f aca="false">F522</f>
        <v>633</v>
      </c>
      <c r="G521" s="20" t="n">
        <f aca="false">G522</f>
        <v>1300</v>
      </c>
    </row>
    <row r="522" customFormat="false" ht="30" hidden="false" customHeight="false" outlineLevel="0" collapsed="false">
      <c r="A522" s="30" t="s">
        <v>447</v>
      </c>
      <c r="B522" s="19" t="s">
        <v>77</v>
      </c>
      <c r="C522" s="19" t="s">
        <v>35</v>
      </c>
      <c r="D522" s="22" t="s">
        <v>448</v>
      </c>
      <c r="E522" s="19"/>
      <c r="F522" s="20" t="n">
        <f aca="false">F523</f>
        <v>633</v>
      </c>
      <c r="G522" s="20" t="n">
        <f aca="false">G523</f>
        <v>1300</v>
      </c>
    </row>
    <row r="523" customFormat="false" ht="30" hidden="false" customHeight="false" outlineLevel="0" collapsed="false">
      <c r="A523" s="30" t="s">
        <v>449</v>
      </c>
      <c r="B523" s="19" t="s">
        <v>77</v>
      </c>
      <c r="C523" s="19" t="s">
        <v>35</v>
      </c>
      <c r="D523" s="22" t="s">
        <v>450</v>
      </c>
      <c r="E523" s="19"/>
      <c r="F523" s="20" t="n">
        <f aca="false">F524</f>
        <v>633</v>
      </c>
      <c r="G523" s="20" t="n">
        <f aca="false">G524</f>
        <v>1300</v>
      </c>
    </row>
    <row r="524" customFormat="false" ht="30" hidden="false" customHeight="false" outlineLevel="0" collapsed="false">
      <c r="A524" s="23" t="s">
        <v>44</v>
      </c>
      <c r="B524" s="19" t="s">
        <v>77</v>
      </c>
      <c r="C524" s="19" t="s">
        <v>35</v>
      </c>
      <c r="D524" s="22" t="s">
        <v>450</v>
      </c>
      <c r="E524" s="19" t="s">
        <v>45</v>
      </c>
      <c r="F524" s="20" t="n">
        <f aca="false">F525</f>
        <v>633</v>
      </c>
      <c r="G524" s="20" t="n">
        <f aca="false">G525</f>
        <v>1300</v>
      </c>
    </row>
    <row r="525" customFormat="false" ht="30" hidden="false" customHeight="false" outlineLevel="0" collapsed="false">
      <c r="A525" s="23" t="s">
        <v>46</v>
      </c>
      <c r="B525" s="19" t="s">
        <v>77</v>
      </c>
      <c r="C525" s="19" t="s">
        <v>35</v>
      </c>
      <c r="D525" s="22" t="s">
        <v>450</v>
      </c>
      <c r="E525" s="19" t="s">
        <v>47</v>
      </c>
      <c r="F525" s="20" t="n">
        <f aca="false">прил_7!G493</f>
        <v>633</v>
      </c>
      <c r="G525" s="20" t="n">
        <f aca="false">прил_7!H493</f>
        <v>1300</v>
      </c>
    </row>
    <row r="526" customFormat="false" ht="30" hidden="false" customHeight="false" outlineLevel="0" collapsed="false">
      <c r="A526" s="21" t="s">
        <v>451</v>
      </c>
      <c r="B526" s="19" t="s">
        <v>77</v>
      </c>
      <c r="C526" s="19" t="s">
        <v>35</v>
      </c>
      <c r="D526" s="22" t="s">
        <v>452</v>
      </c>
      <c r="E526" s="19"/>
      <c r="F526" s="20" t="n">
        <f aca="false">F527</f>
        <v>550</v>
      </c>
      <c r="G526" s="20" t="n">
        <f aca="false">G527</f>
        <v>560</v>
      </c>
    </row>
    <row r="527" customFormat="false" ht="15" hidden="false" customHeight="false" outlineLevel="0" collapsed="false">
      <c r="A527" s="30" t="s">
        <v>453</v>
      </c>
      <c r="B527" s="19" t="s">
        <v>77</v>
      </c>
      <c r="C527" s="19" t="s">
        <v>35</v>
      </c>
      <c r="D527" s="22" t="s">
        <v>454</v>
      </c>
      <c r="E527" s="19"/>
      <c r="F527" s="20" t="n">
        <f aca="false">F531+F528</f>
        <v>550</v>
      </c>
      <c r="G527" s="20" t="n">
        <f aca="false">G531+G528</f>
        <v>560</v>
      </c>
    </row>
    <row r="528" customFormat="false" ht="45" hidden="false" customHeight="false" outlineLevel="0" collapsed="false">
      <c r="A528" s="30" t="s">
        <v>455</v>
      </c>
      <c r="B528" s="19" t="s">
        <v>77</v>
      </c>
      <c r="C528" s="19" t="s">
        <v>35</v>
      </c>
      <c r="D528" s="22" t="s">
        <v>456</v>
      </c>
      <c r="E528" s="25"/>
      <c r="F528" s="46" t="n">
        <f aca="false">F529</f>
        <v>500</v>
      </c>
      <c r="G528" s="46" t="n">
        <f aca="false">G529</f>
        <v>500</v>
      </c>
    </row>
    <row r="529" customFormat="false" ht="30" hidden="false" customHeight="false" outlineLevel="0" collapsed="false">
      <c r="A529" s="23" t="s">
        <v>124</v>
      </c>
      <c r="B529" s="19" t="s">
        <v>77</v>
      </c>
      <c r="C529" s="19" t="s">
        <v>35</v>
      </c>
      <c r="D529" s="22" t="s">
        <v>456</v>
      </c>
      <c r="E529" s="25" t="n">
        <v>600</v>
      </c>
      <c r="F529" s="46" t="n">
        <f aca="false">F530</f>
        <v>500</v>
      </c>
      <c r="G529" s="46" t="n">
        <f aca="false">G530</f>
        <v>500</v>
      </c>
    </row>
    <row r="530" customFormat="false" ht="15" hidden="false" customHeight="false" outlineLevel="0" collapsed="false">
      <c r="A530" s="23" t="s">
        <v>126</v>
      </c>
      <c r="B530" s="19" t="s">
        <v>77</v>
      </c>
      <c r="C530" s="19" t="s">
        <v>35</v>
      </c>
      <c r="D530" s="22" t="s">
        <v>456</v>
      </c>
      <c r="E530" s="25" t="n">
        <v>610</v>
      </c>
      <c r="F530" s="46" t="n">
        <f aca="false">прил_7!G498</f>
        <v>500</v>
      </c>
      <c r="G530" s="46" t="n">
        <f aca="false">прил_7!H498</f>
        <v>500</v>
      </c>
    </row>
    <row r="531" customFormat="false" ht="45" hidden="false" customHeight="false" outlineLevel="0" collapsed="false">
      <c r="A531" s="30" t="s">
        <v>457</v>
      </c>
      <c r="B531" s="19" t="s">
        <v>77</v>
      </c>
      <c r="C531" s="19" t="s">
        <v>35</v>
      </c>
      <c r="D531" s="22" t="s">
        <v>458</v>
      </c>
      <c r="E531" s="19"/>
      <c r="F531" s="20" t="n">
        <f aca="false">F532</f>
        <v>50</v>
      </c>
      <c r="G531" s="20" t="n">
        <f aca="false">G532</f>
        <v>60</v>
      </c>
    </row>
    <row r="532" customFormat="false" ht="30" hidden="false" customHeight="false" outlineLevel="0" collapsed="false">
      <c r="A532" s="23" t="s">
        <v>44</v>
      </c>
      <c r="B532" s="19" t="s">
        <v>77</v>
      </c>
      <c r="C532" s="19" t="s">
        <v>35</v>
      </c>
      <c r="D532" s="22" t="s">
        <v>458</v>
      </c>
      <c r="E532" s="19" t="s">
        <v>45</v>
      </c>
      <c r="F532" s="20" t="n">
        <f aca="false">F533</f>
        <v>50</v>
      </c>
      <c r="G532" s="20" t="n">
        <f aca="false">G533</f>
        <v>60</v>
      </c>
    </row>
    <row r="533" customFormat="false" ht="30" hidden="false" customHeight="false" outlineLevel="0" collapsed="false">
      <c r="A533" s="23" t="s">
        <v>46</v>
      </c>
      <c r="B533" s="19" t="s">
        <v>77</v>
      </c>
      <c r="C533" s="19" t="s">
        <v>35</v>
      </c>
      <c r="D533" s="22" t="s">
        <v>458</v>
      </c>
      <c r="E533" s="19" t="s">
        <v>47</v>
      </c>
      <c r="F533" s="20" t="n">
        <f aca="false">прил_7!G501</f>
        <v>50</v>
      </c>
      <c r="G533" s="20" t="n">
        <f aca="false">прил_7!H501</f>
        <v>60</v>
      </c>
    </row>
    <row r="534" customFormat="false" ht="15.6" hidden="false" customHeight="false" outlineLevel="0" collapsed="false">
      <c r="A534" s="15" t="s">
        <v>459</v>
      </c>
      <c r="B534" s="16" t="s">
        <v>460</v>
      </c>
      <c r="C534" s="16"/>
      <c r="D534" s="16"/>
      <c r="E534" s="16"/>
      <c r="F534" s="17" t="n">
        <f aca="false">F535+F592+F658+F698+F722</f>
        <v>1745635.9</v>
      </c>
      <c r="G534" s="17" t="n">
        <f aca="false">G535+G592+G658+G698+G722</f>
        <v>1319618.2</v>
      </c>
    </row>
    <row r="535" customFormat="false" ht="15" hidden="false" customHeight="false" outlineLevel="0" collapsed="false">
      <c r="A535" s="18" t="s">
        <v>461</v>
      </c>
      <c r="B535" s="19" t="s">
        <v>460</v>
      </c>
      <c r="C535" s="19" t="s">
        <v>19</v>
      </c>
      <c r="D535" s="19"/>
      <c r="E535" s="19"/>
      <c r="F535" s="20" t="n">
        <f aca="false">F536+F555+F561+F577+F586</f>
        <v>614493.8</v>
      </c>
      <c r="G535" s="20" t="n">
        <f aca="false">G536+G555+G561+G577+G586</f>
        <v>578095.7</v>
      </c>
    </row>
    <row r="536" customFormat="false" ht="15" hidden="false" customHeight="false" outlineLevel="0" collapsed="false">
      <c r="A536" s="21" t="s">
        <v>100</v>
      </c>
      <c r="B536" s="19" t="s">
        <v>460</v>
      </c>
      <c r="C536" s="19" t="s">
        <v>19</v>
      </c>
      <c r="D536" s="22" t="s">
        <v>101</v>
      </c>
      <c r="E536" s="19"/>
      <c r="F536" s="31" t="n">
        <f aca="false">F537</f>
        <v>502534.6</v>
      </c>
      <c r="G536" s="31" t="n">
        <f aca="false">G537</f>
        <v>561625</v>
      </c>
    </row>
    <row r="537" customFormat="false" ht="15" hidden="false" customHeight="false" outlineLevel="0" collapsed="false">
      <c r="A537" s="21" t="s">
        <v>102</v>
      </c>
      <c r="B537" s="19" t="s">
        <v>460</v>
      </c>
      <c r="C537" s="19" t="s">
        <v>19</v>
      </c>
      <c r="D537" s="22" t="s">
        <v>103</v>
      </c>
      <c r="E537" s="19"/>
      <c r="F537" s="31" t="n">
        <f aca="false">F538+F545</f>
        <v>502534.6</v>
      </c>
      <c r="G537" s="31" t="n">
        <f aca="false">G538+G545</f>
        <v>561625</v>
      </c>
    </row>
    <row r="538" customFormat="false" ht="30" hidden="false" customHeight="false" outlineLevel="0" collapsed="false">
      <c r="A538" s="21" t="s">
        <v>462</v>
      </c>
      <c r="B538" s="19" t="s">
        <v>460</v>
      </c>
      <c r="C538" s="19" t="s">
        <v>19</v>
      </c>
      <c r="D538" s="22" t="s">
        <v>463</v>
      </c>
      <c r="E538" s="19"/>
      <c r="F538" s="31" t="n">
        <f aca="false">F542+F539</f>
        <v>50</v>
      </c>
      <c r="G538" s="31" t="n">
        <f aca="false">G542+G539</f>
        <v>58050</v>
      </c>
    </row>
    <row r="539" customFormat="false" ht="75" hidden="false" customHeight="false" outlineLevel="0" collapsed="false">
      <c r="A539" s="30" t="s">
        <v>464</v>
      </c>
      <c r="B539" s="19" t="s">
        <v>460</v>
      </c>
      <c r="C539" s="19" t="s">
        <v>19</v>
      </c>
      <c r="D539" s="22" t="s">
        <v>465</v>
      </c>
      <c r="E539" s="25"/>
      <c r="F539" s="31" t="n">
        <f aca="false">F540</f>
        <v>50</v>
      </c>
      <c r="G539" s="31" t="n">
        <f aca="false">G540</f>
        <v>50</v>
      </c>
    </row>
    <row r="540" customFormat="false" ht="30" hidden="false" customHeight="false" outlineLevel="0" collapsed="false">
      <c r="A540" s="23" t="s">
        <v>124</v>
      </c>
      <c r="B540" s="19" t="s">
        <v>460</v>
      </c>
      <c r="C540" s="19" t="s">
        <v>19</v>
      </c>
      <c r="D540" s="22" t="s">
        <v>465</v>
      </c>
      <c r="E540" s="19" t="s">
        <v>125</v>
      </c>
      <c r="F540" s="31" t="n">
        <f aca="false">F541</f>
        <v>50</v>
      </c>
      <c r="G540" s="31" t="n">
        <f aca="false">G541</f>
        <v>50</v>
      </c>
    </row>
    <row r="541" customFormat="false" ht="15" hidden="false" customHeight="false" outlineLevel="0" collapsed="false">
      <c r="A541" s="23" t="s">
        <v>126</v>
      </c>
      <c r="B541" s="19" t="s">
        <v>460</v>
      </c>
      <c r="C541" s="19" t="s">
        <v>19</v>
      </c>
      <c r="D541" s="22" t="s">
        <v>465</v>
      </c>
      <c r="E541" s="19" t="s">
        <v>127</v>
      </c>
      <c r="F541" s="31" t="n">
        <f aca="false">прил_7!G761</f>
        <v>50</v>
      </c>
      <c r="G541" s="31" t="n">
        <f aca="false">прил_7!H761</f>
        <v>50</v>
      </c>
    </row>
    <row r="542" customFormat="false" ht="45" hidden="false" customHeight="false" outlineLevel="0" collapsed="false">
      <c r="A542" s="21" t="s">
        <v>466</v>
      </c>
      <c r="B542" s="19" t="s">
        <v>460</v>
      </c>
      <c r="C542" s="19" t="s">
        <v>19</v>
      </c>
      <c r="D542" s="22" t="s">
        <v>467</v>
      </c>
      <c r="E542" s="19"/>
      <c r="F542" s="31" t="n">
        <f aca="false">F543</f>
        <v>0</v>
      </c>
      <c r="G542" s="31" t="n">
        <f aca="false">G543</f>
        <v>58000</v>
      </c>
    </row>
    <row r="543" customFormat="false" ht="30" hidden="false" customHeight="false" outlineLevel="0" collapsed="false">
      <c r="A543" s="23" t="s">
        <v>124</v>
      </c>
      <c r="B543" s="19" t="s">
        <v>460</v>
      </c>
      <c r="C543" s="19" t="s">
        <v>19</v>
      </c>
      <c r="D543" s="22" t="s">
        <v>467</v>
      </c>
      <c r="E543" s="19" t="s">
        <v>125</v>
      </c>
      <c r="F543" s="31" t="n">
        <f aca="false">F544</f>
        <v>0</v>
      </c>
      <c r="G543" s="31" t="n">
        <f aca="false">G544</f>
        <v>58000</v>
      </c>
    </row>
    <row r="544" customFormat="false" ht="15" hidden="false" customHeight="false" outlineLevel="0" collapsed="false">
      <c r="A544" s="23" t="s">
        <v>126</v>
      </c>
      <c r="B544" s="19" t="s">
        <v>460</v>
      </c>
      <c r="C544" s="19" t="s">
        <v>19</v>
      </c>
      <c r="D544" s="22" t="s">
        <v>467</v>
      </c>
      <c r="E544" s="19" t="s">
        <v>127</v>
      </c>
      <c r="F544" s="31" t="n">
        <f aca="false">прил_7!G764</f>
        <v>0</v>
      </c>
      <c r="G544" s="31" t="n">
        <f aca="false">прил_7!H764</f>
        <v>58000</v>
      </c>
    </row>
    <row r="545" customFormat="false" ht="45" hidden="false" customHeight="false" outlineLevel="0" collapsed="false">
      <c r="A545" s="21" t="s">
        <v>104</v>
      </c>
      <c r="B545" s="19" t="s">
        <v>460</v>
      </c>
      <c r="C545" s="19" t="s">
        <v>19</v>
      </c>
      <c r="D545" s="22" t="s">
        <v>105</v>
      </c>
      <c r="E545" s="19"/>
      <c r="F545" s="31" t="n">
        <f aca="false">F546+F549+F552</f>
        <v>502484.6</v>
      </c>
      <c r="G545" s="31" t="n">
        <f aca="false">G546+G549+G552</f>
        <v>503575</v>
      </c>
    </row>
    <row r="546" customFormat="false" ht="45" hidden="false" customHeight="false" outlineLevel="0" collapsed="false">
      <c r="A546" s="41" t="s">
        <v>468</v>
      </c>
      <c r="B546" s="19" t="s">
        <v>460</v>
      </c>
      <c r="C546" s="19" t="s">
        <v>19</v>
      </c>
      <c r="D546" s="22" t="s">
        <v>469</v>
      </c>
      <c r="E546" s="19"/>
      <c r="F546" s="31" t="n">
        <f aca="false">F547</f>
        <v>161066.6</v>
      </c>
      <c r="G546" s="31" t="n">
        <f aca="false">G547</f>
        <v>162157</v>
      </c>
    </row>
    <row r="547" customFormat="false" ht="30" hidden="false" customHeight="false" outlineLevel="0" collapsed="false">
      <c r="A547" s="23" t="s">
        <v>124</v>
      </c>
      <c r="B547" s="19" t="s">
        <v>460</v>
      </c>
      <c r="C547" s="19" t="s">
        <v>19</v>
      </c>
      <c r="D547" s="22" t="s">
        <v>469</v>
      </c>
      <c r="E547" s="19" t="s">
        <v>125</v>
      </c>
      <c r="F547" s="31" t="n">
        <f aca="false">F548</f>
        <v>161066.6</v>
      </c>
      <c r="G547" s="31" t="n">
        <f aca="false">G548</f>
        <v>162157</v>
      </c>
    </row>
    <row r="548" customFormat="false" ht="15" hidden="false" customHeight="false" outlineLevel="0" collapsed="false">
      <c r="A548" s="23" t="s">
        <v>126</v>
      </c>
      <c r="B548" s="19" t="s">
        <v>460</v>
      </c>
      <c r="C548" s="19" t="s">
        <v>19</v>
      </c>
      <c r="D548" s="22" t="s">
        <v>469</v>
      </c>
      <c r="E548" s="19" t="s">
        <v>127</v>
      </c>
      <c r="F548" s="31" t="n">
        <f aca="false">прил_7!G768</f>
        <v>161066.6</v>
      </c>
      <c r="G548" s="31" t="n">
        <f aca="false">прил_7!H768</f>
        <v>162157</v>
      </c>
    </row>
    <row r="549" customFormat="false" ht="105" hidden="false" customHeight="false" outlineLevel="0" collapsed="false">
      <c r="A549" s="30" t="s">
        <v>470</v>
      </c>
      <c r="B549" s="19" t="s">
        <v>460</v>
      </c>
      <c r="C549" s="19" t="s">
        <v>19</v>
      </c>
      <c r="D549" s="22" t="s">
        <v>471</v>
      </c>
      <c r="E549" s="19"/>
      <c r="F549" s="31" t="n">
        <f aca="false">F550</f>
        <v>337530</v>
      </c>
      <c r="G549" s="31" t="n">
        <f aca="false">G550</f>
        <v>337530</v>
      </c>
    </row>
    <row r="550" customFormat="false" ht="30" hidden="false" customHeight="false" outlineLevel="0" collapsed="false">
      <c r="A550" s="23" t="s">
        <v>124</v>
      </c>
      <c r="B550" s="19" t="s">
        <v>460</v>
      </c>
      <c r="C550" s="19" t="s">
        <v>19</v>
      </c>
      <c r="D550" s="22" t="s">
        <v>471</v>
      </c>
      <c r="E550" s="19" t="s">
        <v>125</v>
      </c>
      <c r="F550" s="31" t="n">
        <f aca="false">F551</f>
        <v>337530</v>
      </c>
      <c r="G550" s="31" t="n">
        <f aca="false">G551</f>
        <v>337530</v>
      </c>
    </row>
    <row r="551" customFormat="false" ht="15" hidden="false" customHeight="false" outlineLevel="0" collapsed="false">
      <c r="A551" s="23" t="s">
        <v>126</v>
      </c>
      <c r="B551" s="19" t="s">
        <v>460</v>
      </c>
      <c r="C551" s="19" t="s">
        <v>19</v>
      </c>
      <c r="D551" s="22" t="s">
        <v>471</v>
      </c>
      <c r="E551" s="19" t="s">
        <v>127</v>
      </c>
      <c r="F551" s="31" t="n">
        <f aca="false">прил_7!G771</f>
        <v>337530</v>
      </c>
      <c r="G551" s="31" t="n">
        <f aca="false">прил_7!H771</f>
        <v>337530</v>
      </c>
    </row>
    <row r="552" customFormat="false" ht="90" hidden="false" customHeight="false" outlineLevel="0" collapsed="false">
      <c r="A552" s="30" t="s">
        <v>472</v>
      </c>
      <c r="B552" s="19" t="s">
        <v>460</v>
      </c>
      <c r="C552" s="19" t="s">
        <v>19</v>
      </c>
      <c r="D552" s="22" t="s">
        <v>473</v>
      </c>
      <c r="E552" s="25"/>
      <c r="F552" s="31" t="n">
        <f aca="false">F553</f>
        <v>3888</v>
      </c>
      <c r="G552" s="31" t="n">
        <f aca="false">G553</f>
        <v>3888</v>
      </c>
    </row>
    <row r="553" customFormat="false" ht="30" hidden="false" customHeight="false" outlineLevel="0" collapsed="false">
      <c r="A553" s="23" t="s">
        <v>124</v>
      </c>
      <c r="B553" s="19" t="s">
        <v>460</v>
      </c>
      <c r="C553" s="19" t="s">
        <v>19</v>
      </c>
      <c r="D553" s="22" t="s">
        <v>473</v>
      </c>
      <c r="E553" s="19" t="s">
        <v>125</v>
      </c>
      <c r="F553" s="31" t="n">
        <f aca="false">F554</f>
        <v>3888</v>
      </c>
      <c r="G553" s="31" t="n">
        <f aca="false">G554</f>
        <v>3888</v>
      </c>
    </row>
    <row r="554" customFormat="false" ht="30" hidden="false" customHeight="false" outlineLevel="0" collapsed="false">
      <c r="A554" s="23" t="s">
        <v>474</v>
      </c>
      <c r="B554" s="19" t="s">
        <v>460</v>
      </c>
      <c r="C554" s="19" t="s">
        <v>19</v>
      </c>
      <c r="D554" s="22" t="s">
        <v>473</v>
      </c>
      <c r="E554" s="19" t="s">
        <v>475</v>
      </c>
      <c r="F554" s="31" t="n">
        <f aca="false">прил_7!G774</f>
        <v>3888</v>
      </c>
      <c r="G554" s="31" t="n">
        <f aca="false">прил_7!H774</f>
        <v>3888</v>
      </c>
    </row>
    <row r="555" customFormat="false" ht="15" hidden="false" customHeight="false" outlineLevel="0" collapsed="false">
      <c r="A555" s="21" t="s">
        <v>50</v>
      </c>
      <c r="B555" s="19" t="s">
        <v>460</v>
      </c>
      <c r="C555" s="19" t="s">
        <v>19</v>
      </c>
      <c r="D555" s="22" t="s">
        <v>51</v>
      </c>
      <c r="E555" s="19"/>
      <c r="F555" s="20" t="n">
        <f aca="false">F556</f>
        <v>520</v>
      </c>
      <c r="G555" s="20" t="n">
        <f aca="false">G556</f>
        <v>340</v>
      </c>
    </row>
    <row r="556" customFormat="false" ht="15" hidden="false" customHeight="false" outlineLevel="0" collapsed="false">
      <c r="A556" s="21" t="s">
        <v>476</v>
      </c>
      <c r="B556" s="19" t="s">
        <v>460</v>
      </c>
      <c r="C556" s="19" t="s">
        <v>19</v>
      </c>
      <c r="D556" s="22" t="s">
        <v>477</v>
      </c>
      <c r="E556" s="19"/>
      <c r="F556" s="20" t="n">
        <f aca="false">F557</f>
        <v>520</v>
      </c>
      <c r="G556" s="20" t="n">
        <f aca="false">G557</f>
        <v>340</v>
      </c>
    </row>
    <row r="557" customFormat="false" ht="45" hidden="false" customHeight="false" outlineLevel="0" collapsed="false">
      <c r="A557" s="24" t="s">
        <v>478</v>
      </c>
      <c r="B557" s="19" t="s">
        <v>460</v>
      </c>
      <c r="C557" s="19" t="s">
        <v>19</v>
      </c>
      <c r="D557" s="22" t="s">
        <v>479</v>
      </c>
      <c r="E557" s="19"/>
      <c r="F557" s="20" t="n">
        <f aca="false">F558</f>
        <v>520</v>
      </c>
      <c r="G557" s="20" t="n">
        <f aca="false">G558</f>
        <v>340</v>
      </c>
    </row>
    <row r="558" customFormat="false" ht="105" hidden="false" customHeight="false" outlineLevel="0" collapsed="false">
      <c r="A558" s="24" t="s">
        <v>480</v>
      </c>
      <c r="B558" s="19" t="s">
        <v>460</v>
      </c>
      <c r="C558" s="19" t="s">
        <v>19</v>
      </c>
      <c r="D558" s="22" t="s">
        <v>481</v>
      </c>
      <c r="E558" s="19"/>
      <c r="F558" s="20" t="n">
        <f aca="false">F559</f>
        <v>520</v>
      </c>
      <c r="G558" s="20" t="n">
        <f aca="false">G559</f>
        <v>340</v>
      </c>
    </row>
    <row r="559" customFormat="false" ht="30" hidden="false" customHeight="false" outlineLevel="0" collapsed="false">
      <c r="A559" s="23" t="s">
        <v>124</v>
      </c>
      <c r="B559" s="19" t="s">
        <v>460</v>
      </c>
      <c r="C559" s="19" t="s">
        <v>19</v>
      </c>
      <c r="D559" s="22" t="s">
        <v>481</v>
      </c>
      <c r="E559" s="19" t="s">
        <v>125</v>
      </c>
      <c r="F559" s="20" t="n">
        <f aca="false">F560</f>
        <v>520</v>
      </c>
      <c r="G559" s="20" t="n">
        <f aca="false">G560</f>
        <v>340</v>
      </c>
    </row>
    <row r="560" customFormat="false" ht="15" hidden="false" customHeight="false" outlineLevel="0" collapsed="false">
      <c r="A560" s="23" t="s">
        <v>126</v>
      </c>
      <c r="B560" s="19" t="s">
        <v>460</v>
      </c>
      <c r="C560" s="19" t="s">
        <v>19</v>
      </c>
      <c r="D560" s="22" t="s">
        <v>481</v>
      </c>
      <c r="E560" s="19" t="s">
        <v>127</v>
      </c>
      <c r="F560" s="20" t="n">
        <f aca="false">прил_7!G780</f>
        <v>520</v>
      </c>
      <c r="G560" s="20" t="n">
        <f aca="false">прил_7!H780</f>
        <v>340</v>
      </c>
    </row>
    <row r="561" customFormat="false" ht="30" hidden="false" customHeight="false" outlineLevel="0" collapsed="false">
      <c r="A561" s="21" t="s">
        <v>116</v>
      </c>
      <c r="B561" s="19" t="s">
        <v>460</v>
      </c>
      <c r="C561" s="19" t="s">
        <v>19</v>
      </c>
      <c r="D561" s="22" t="s">
        <v>117</v>
      </c>
      <c r="E561" s="19"/>
      <c r="F561" s="20" t="n">
        <f aca="false">F567+F572+F562</f>
        <v>15927.7</v>
      </c>
      <c r="G561" s="20" t="n">
        <f aca="false">G567+G572+G562</f>
        <v>15927.7</v>
      </c>
    </row>
    <row r="562" customFormat="false" ht="30" hidden="false" customHeight="false" outlineLevel="0" collapsed="false">
      <c r="A562" s="21" t="s">
        <v>118</v>
      </c>
      <c r="B562" s="19" t="s">
        <v>460</v>
      </c>
      <c r="C562" s="19" t="s">
        <v>19</v>
      </c>
      <c r="D562" s="22" t="s">
        <v>119</v>
      </c>
      <c r="E562" s="19"/>
      <c r="F562" s="20" t="n">
        <f aca="false">F563</f>
        <v>15462.7</v>
      </c>
      <c r="G562" s="20" t="n">
        <f aca="false">G563</f>
        <v>15462.7</v>
      </c>
    </row>
    <row r="563" customFormat="false" ht="45" hidden="false" customHeight="false" outlineLevel="0" collapsed="false">
      <c r="A563" s="30" t="s">
        <v>120</v>
      </c>
      <c r="B563" s="19" t="s">
        <v>460</v>
      </c>
      <c r="C563" s="19" t="s">
        <v>19</v>
      </c>
      <c r="D563" s="22" t="s">
        <v>121</v>
      </c>
      <c r="E563" s="19"/>
      <c r="F563" s="20" t="n">
        <f aca="false">F564</f>
        <v>15462.7</v>
      </c>
      <c r="G563" s="20" t="n">
        <f aca="false">G564</f>
        <v>15462.7</v>
      </c>
    </row>
    <row r="564" customFormat="false" ht="15" hidden="false" customHeight="false" outlineLevel="0" collapsed="false">
      <c r="A564" s="23" t="s">
        <v>122</v>
      </c>
      <c r="B564" s="19" t="s">
        <v>460</v>
      </c>
      <c r="C564" s="19" t="s">
        <v>19</v>
      </c>
      <c r="D564" s="22" t="s">
        <v>123</v>
      </c>
      <c r="E564" s="19"/>
      <c r="F564" s="20" t="n">
        <f aca="false">F565</f>
        <v>15462.7</v>
      </c>
      <c r="G564" s="20" t="n">
        <f aca="false">G565</f>
        <v>15462.7</v>
      </c>
    </row>
    <row r="565" customFormat="false" ht="30" hidden="false" customHeight="false" outlineLevel="0" collapsed="false">
      <c r="A565" s="23" t="s">
        <v>124</v>
      </c>
      <c r="B565" s="19" t="s">
        <v>460</v>
      </c>
      <c r="C565" s="19" t="s">
        <v>19</v>
      </c>
      <c r="D565" s="22" t="s">
        <v>123</v>
      </c>
      <c r="E565" s="19" t="s">
        <v>125</v>
      </c>
      <c r="F565" s="20" t="n">
        <f aca="false">F566</f>
        <v>15462.7</v>
      </c>
      <c r="G565" s="20" t="n">
        <f aca="false">G566</f>
        <v>15462.7</v>
      </c>
    </row>
    <row r="566" customFormat="false" ht="15" hidden="false" customHeight="false" outlineLevel="0" collapsed="false">
      <c r="A566" s="23" t="s">
        <v>126</v>
      </c>
      <c r="B566" s="19" t="s">
        <v>460</v>
      </c>
      <c r="C566" s="19" t="s">
        <v>19</v>
      </c>
      <c r="D566" s="22" t="s">
        <v>123</v>
      </c>
      <c r="E566" s="19" t="s">
        <v>127</v>
      </c>
      <c r="F566" s="20" t="n">
        <f aca="false">прил_7!G786</f>
        <v>15462.7</v>
      </c>
      <c r="G566" s="20" t="n">
        <f aca="false">прил_7!H786</f>
        <v>15462.7</v>
      </c>
    </row>
    <row r="567" customFormat="false" ht="15" hidden="false" customHeight="false" outlineLevel="0" collapsed="false">
      <c r="A567" s="21" t="s">
        <v>227</v>
      </c>
      <c r="B567" s="19" t="s">
        <v>460</v>
      </c>
      <c r="C567" s="19" t="s">
        <v>19</v>
      </c>
      <c r="D567" s="22" t="s">
        <v>228</v>
      </c>
      <c r="E567" s="19"/>
      <c r="F567" s="20" t="n">
        <f aca="false">F568</f>
        <v>395</v>
      </c>
      <c r="G567" s="20" t="n">
        <f aca="false">G568</f>
        <v>395</v>
      </c>
    </row>
    <row r="568" customFormat="false" ht="30" hidden="false" customHeight="false" outlineLevel="0" collapsed="false">
      <c r="A568" s="30" t="s">
        <v>229</v>
      </c>
      <c r="B568" s="19" t="s">
        <v>460</v>
      </c>
      <c r="C568" s="19" t="s">
        <v>19</v>
      </c>
      <c r="D568" s="22" t="s">
        <v>230</v>
      </c>
      <c r="E568" s="19"/>
      <c r="F568" s="20" t="n">
        <f aca="false">F569</f>
        <v>395</v>
      </c>
      <c r="G568" s="20" t="n">
        <f aca="false">G569</f>
        <v>395</v>
      </c>
    </row>
    <row r="569" customFormat="false" ht="30" hidden="false" customHeight="false" outlineLevel="0" collapsed="false">
      <c r="A569" s="28" t="s">
        <v>231</v>
      </c>
      <c r="B569" s="19" t="s">
        <v>460</v>
      </c>
      <c r="C569" s="19" t="s">
        <v>19</v>
      </c>
      <c r="D569" s="22" t="s">
        <v>232</v>
      </c>
      <c r="E569" s="19"/>
      <c r="F569" s="20" t="n">
        <f aca="false">F570</f>
        <v>395</v>
      </c>
      <c r="G569" s="20" t="n">
        <f aca="false">G570</f>
        <v>395</v>
      </c>
    </row>
    <row r="570" customFormat="false" ht="30" hidden="false" customHeight="false" outlineLevel="0" collapsed="false">
      <c r="A570" s="23" t="s">
        <v>124</v>
      </c>
      <c r="B570" s="19" t="s">
        <v>460</v>
      </c>
      <c r="C570" s="19" t="s">
        <v>19</v>
      </c>
      <c r="D570" s="22" t="s">
        <v>232</v>
      </c>
      <c r="E570" s="19" t="s">
        <v>125</v>
      </c>
      <c r="F570" s="20" t="n">
        <f aca="false">F571</f>
        <v>395</v>
      </c>
      <c r="G570" s="20" t="n">
        <f aca="false">G571</f>
        <v>395</v>
      </c>
    </row>
    <row r="571" customFormat="false" ht="15" hidden="false" customHeight="false" outlineLevel="0" collapsed="false">
      <c r="A571" s="23" t="s">
        <v>126</v>
      </c>
      <c r="B571" s="19" t="s">
        <v>460</v>
      </c>
      <c r="C571" s="19" t="s">
        <v>19</v>
      </c>
      <c r="D571" s="22" t="s">
        <v>232</v>
      </c>
      <c r="E571" s="19" t="s">
        <v>127</v>
      </c>
      <c r="F571" s="20" t="n">
        <f aca="false">прил_7!G791</f>
        <v>395</v>
      </c>
      <c r="G571" s="20" t="n">
        <f aca="false">прил_7!H791</f>
        <v>395</v>
      </c>
    </row>
    <row r="572" customFormat="false" ht="30" hidden="false" customHeight="false" outlineLevel="0" collapsed="false">
      <c r="A572" s="21" t="s">
        <v>186</v>
      </c>
      <c r="B572" s="19" t="s">
        <v>460</v>
      </c>
      <c r="C572" s="19" t="s">
        <v>19</v>
      </c>
      <c r="D572" s="22" t="s">
        <v>187</v>
      </c>
      <c r="E572" s="19"/>
      <c r="F572" s="20" t="n">
        <f aca="false">F573</f>
        <v>70</v>
      </c>
      <c r="G572" s="20" t="n">
        <f aca="false">G573</f>
        <v>70</v>
      </c>
    </row>
    <row r="573" customFormat="false" ht="60" hidden="false" customHeight="false" outlineLevel="0" collapsed="false">
      <c r="A573" s="30" t="s">
        <v>188</v>
      </c>
      <c r="B573" s="19" t="s">
        <v>460</v>
      </c>
      <c r="C573" s="19" t="s">
        <v>19</v>
      </c>
      <c r="D573" s="22" t="s">
        <v>189</v>
      </c>
      <c r="E573" s="19"/>
      <c r="F573" s="20" t="n">
        <f aca="false">F574</f>
        <v>70</v>
      </c>
      <c r="G573" s="20" t="n">
        <f aca="false">G574</f>
        <v>70</v>
      </c>
    </row>
    <row r="574" customFormat="false" ht="45" hidden="false" customHeight="false" outlineLevel="0" collapsed="false">
      <c r="A574" s="30" t="s">
        <v>190</v>
      </c>
      <c r="B574" s="19" t="s">
        <v>460</v>
      </c>
      <c r="C574" s="19" t="s">
        <v>19</v>
      </c>
      <c r="D574" s="22" t="s">
        <v>191</v>
      </c>
      <c r="E574" s="19"/>
      <c r="F574" s="20" t="n">
        <f aca="false">F575</f>
        <v>70</v>
      </c>
      <c r="G574" s="20" t="n">
        <f aca="false">G575</f>
        <v>70</v>
      </c>
    </row>
    <row r="575" customFormat="false" ht="30" hidden="false" customHeight="false" outlineLevel="0" collapsed="false">
      <c r="A575" s="23" t="s">
        <v>124</v>
      </c>
      <c r="B575" s="19" t="s">
        <v>460</v>
      </c>
      <c r="C575" s="19" t="s">
        <v>19</v>
      </c>
      <c r="D575" s="22" t="s">
        <v>191</v>
      </c>
      <c r="E575" s="19" t="s">
        <v>125</v>
      </c>
      <c r="F575" s="20" t="n">
        <f aca="false">F576</f>
        <v>70</v>
      </c>
      <c r="G575" s="20" t="n">
        <f aca="false">G576</f>
        <v>70</v>
      </c>
    </row>
    <row r="576" customFormat="false" ht="15" hidden="false" customHeight="false" outlineLevel="0" collapsed="false">
      <c r="A576" s="23" t="s">
        <v>126</v>
      </c>
      <c r="B576" s="19" t="s">
        <v>460</v>
      </c>
      <c r="C576" s="19" t="s">
        <v>19</v>
      </c>
      <c r="D576" s="22" t="s">
        <v>191</v>
      </c>
      <c r="E576" s="19" t="s">
        <v>127</v>
      </c>
      <c r="F576" s="20" t="n">
        <f aca="false">прил_7!G796</f>
        <v>70</v>
      </c>
      <c r="G576" s="20" t="n">
        <f aca="false">прил_7!H796</f>
        <v>70</v>
      </c>
    </row>
    <row r="577" customFormat="false" ht="30" hidden="false" customHeight="false" outlineLevel="0" collapsed="false">
      <c r="A577" s="21" t="s">
        <v>152</v>
      </c>
      <c r="B577" s="19" t="s">
        <v>460</v>
      </c>
      <c r="C577" s="19" t="s">
        <v>19</v>
      </c>
      <c r="D577" s="22" t="s">
        <v>153</v>
      </c>
      <c r="E577" s="19"/>
      <c r="F577" s="20" t="n">
        <f aca="false">F578</f>
        <v>202.5</v>
      </c>
      <c r="G577" s="20" t="n">
        <f aca="false">G578</f>
        <v>203</v>
      </c>
    </row>
    <row r="578" customFormat="false" ht="45" hidden="false" customHeight="false" outlineLevel="0" collapsed="false">
      <c r="A578" s="21" t="s">
        <v>291</v>
      </c>
      <c r="B578" s="19" t="s">
        <v>460</v>
      </c>
      <c r="C578" s="19" t="s">
        <v>19</v>
      </c>
      <c r="D578" s="22" t="s">
        <v>292</v>
      </c>
      <c r="E578" s="19"/>
      <c r="F578" s="20" t="n">
        <f aca="false">F579</f>
        <v>202.5</v>
      </c>
      <c r="G578" s="20" t="n">
        <f aca="false">G579</f>
        <v>203</v>
      </c>
    </row>
    <row r="579" customFormat="false" ht="15" hidden="false" customHeight="false" outlineLevel="0" collapsed="false">
      <c r="A579" s="21" t="s">
        <v>482</v>
      </c>
      <c r="B579" s="19" t="s">
        <v>460</v>
      </c>
      <c r="C579" s="19" t="s">
        <v>19</v>
      </c>
      <c r="D579" s="22" t="s">
        <v>483</v>
      </c>
      <c r="E579" s="25"/>
      <c r="F579" s="20" t="n">
        <f aca="false">F580+F583</f>
        <v>202.5</v>
      </c>
      <c r="G579" s="20" t="n">
        <f aca="false">G580+G583</f>
        <v>203</v>
      </c>
    </row>
    <row r="580" customFormat="false" ht="75" hidden="false" customHeight="false" outlineLevel="0" collapsed="false">
      <c r="A580" s="24" t="s">
        <v>484</v>
      </c>
      <c r="B580" s="19" t="s">
        <v>460</v>
      </c>
      <c r="C580" s="19" t="s">
        <v>19</v>
      </c>
      <c r="D580" s="22" t="s">
        <v>485</v>
      </c>
      <c r="E580" s="25"/>
      <c r="F580" s="20" t="n">
        <f aca="false">F581</f>
        <v>76.3</v>
      </c>
      <c r="G580" s="20" t="n">
        <f aca="false">G581</f>
        <v>76.5</v>
      </c>
    </row>
    <row r="581" customFormat="false" ht="30" hidden="false" customHeight="false" outlineLevel="0" collapsed="false">
      <c r="A581" s="23" t="s">
        <v>124</v>
      </c>
      <c r="B581" s="19" t="s">
        <v>460</v>
      </c>
      <c r="C581" s="19" t="s">
        <v>19</v>
      </c>
      <c r="D581" s="22" t="s">
        <v>485</v>
      </c>
      <c r="E581" s="19" t="n">
        <v>600</v>
      </c>
      <c r="F581" s="20" t="n">
        <f aca="false">F582</f>
        <v>76.3</v>
      </c>
      <c r="G581" s="20" t="n">
        <f aca="false">G582</f>
        <v>76.5</v>
      </c>
    </row>
    <row r="582" customFormat="false" ht="15" hidden="false" customHeight="false" outlineLevel="0" collapsed="false">
      <c r="A582" s="23" t="s">
        <v>126</v>
      </c>
      <c r="B582" s="19" t="s">
        <v>460</v>
      </c>
      <c r="C582" s="19" t="s">
        <v>19</v>
      </c>
      <c r="D582" s="22" t="s">
        <v>485</v>
      </c>
      <c r="E582" s="19" t="n">
        <v>610</v>
      </c>
      <c r="F582" s="20" t="n">
        <f aca="false">прил_7!G802</f>
        <v>76.3</v>
      </c>
      <c r="G582" s="20" t="n">
        <f aca="false">прил_7!H802</f>
        <v>76.5</v>
      </c>
    </row>
    <row r="583" customFormat="false" ht="60" hidden="false" customHeight="false" outlineLevel="0" collapsed="false">
      <c r="A583" s="24" t="s">
        <v>486</v>
      </c>
      <c r="B583" s="19" t="s">
        <v>460</v>
      </c>
      <c r="C583" s="19" t="s">
        <v>19</v>
      </c>
      <c r="D583" s="22" t="s">
        <v>487</v>
      </c>
      <c r="E583" s="25"/>
      <c r="F583" s="20" t="n">
        <f aca="false">F584</f>
        <v>126.2</v>
      </c>
      <c r="G583" s="20" t="n">
        <f aca="false">G584</f>
        <v>126.5</v>
      </c>
    </row>
    <row r="584" customFormat="false" ht="30" hidden="false" customHeight="false" outlineLevel="0" collapsed="false">
      <c r="A584" s="23" t="s">
        <v>124</v>
      </c>
      <c r="B584" s="19" t="s">
        <v>460</v>
      </c>
      <c r="C584" s="19" t="s">
        <v>19</v>
      </c>
      <c r="D584" s="22" t="s">
        <v>487</v>
      </c>
      <c r="E584" s="25" t="n">
        <v>600</v>
      </c>
      <c r="F584" s="20" t="n">
        <f aca="false">F585</f>
        <v>126.2</v>
      </c>
      <c r="G584" s="20" t="n">
        <f aca="false">G585</f>
        <v>126.5</v>
      </c>
    </row>
    <row r="585" customFormat="false" ht="15" hidden="false" customHeight="false" outlineLevel="0" collapsed="false">
      <c r="A585" s="23" t="s">
        <v>126</v>
      </c>
      <c r="B585" s="19" t="s">
        <v>460</v>
      </c>
      <c r="C585" s="19" t="s">
        <v>19</v>
      </c>
      <c r="D585" s="22" t="s">
        <v>487</v>
      </c>
      <c r="E585" s="25" t="n">
        <v>610</v>
      </c>
      <c r="F585" s="20" t="n">
        <f aca="false">прил_7!G805</f>
        <v>126.2</v>
      </c>
      <c r="G585" s="20" t="n">
        <f aca="false">прил_7!H805</f>
        <v>126.5</v>
      </c>
    </row>
    <row r="586" customFormat="false" ht="30" hidden="false" customHeight="false" outlineLevel="0" collapsed="false">
      <c r="A586" s="21" t="s">
        <v>351</v>
      </c>
      <c r="B586" s="19" t="s">
        <v>460</v>
      </c>
      <c r="C586" s="19" t="s">
        <v>19</v>
      </c>
      <c r="D586" s="22" t="s">
        <v>352</v>
      </c>
      <c r="E586" s="19"/>
      <c r="F586" s="20" t="n">
        <f aca="false">F587</f>
        <v>95309</v>
      </c>
      <c r="G586" s="20" t="n">
        <f aca="false">G587</f>
        <v>0</v>
      </c>
    </row>
    <row r="587" customFormat="false" ht="30" hidden="false" customHeight="false" outlineLevel="0" collapsed="false">
      <c r="A587" s="21" t="s">
        <v>488</v>
      </c>
      <c r="B587" s="19" t="s">
        <v>460</v>
      </c>
      <c r="C587" s="19" t="s">
        <v>19</v>
      </c>
      <c r="D587" s="22" t="s">
        <v>489</v>
      </c>
      <c r="E587" s="19"/>
      <c r="F587" s="20" t="n">
        <f aca="false">F588</f>
        <v>95309</v>
      </c>
      <c r="G587" s="20" t="n">
        <f aca="false">G588</f>
        <v>0</v>
      </c>
    </row>
    <row r="588" customFormat="false" ht="30" hidden="false" customHeight="false" outlineLevel="0" collapsed="false">
      <c r="A588" s="24" t="s">
        <v>490</v>
      </c>
      <c r="B588" s="19" t="s">
        <v>460</v>
      </c>
      <c r="C588" s="19" t="s">
        <v>19</v>
      </c>
      <c r="D588" s="22" t="s">
        <v>491</v>
      </c>
      <c r="E588" s="19"/>
      <c r="F588" s="20" t="n">
        <f aca="false">F589</f>
        <v>95309</v>
      </c>
      <c r="G588" s="20" t="n">
        <f aca="false">G589</f>
        <v>0</v>
      </c>
    </row>
    <row r="589" customFormat="false" ht="30" hidden="false" customHeight="false" outlineLevel="0" collapsed="false">
      <c r="A589" s="24" t="s">
        <v>492</v>
      </c>
      <c r="B589" s="19" t="s">
        <v>460</v>
      </c>
      <c r="C589" s="19" t="s">
        <v>19</v>
      </c>
      <c r="D589" s="22" t="s">
        <v>493</v>
      </c>
      <c r="E589" s="19"/>
      <c r="F589" s="20" t="n">
        <f aca="false">F590</f>
        <v>95309</v>
      </c>
      <c r="G589" s="20" t="n">
        <f aca="false">G590</f>
        <v>0</v>
      </c>
    </row>
    <row r="590" customFormat="false" ht="30" hidden="false" customHeight="false" outlineLevel="0" collapsed="false">
      <c r="A590" s="23" t="s">
        <v>494</v>
      </c>
      <c r="B590" s="19" t="s">
        <v>460</v>
      </c>
      <c r="C590" s="19" t="s">
        <v>19</v>
      </c>
      <c r="D590" s="22" t="s">
        <v>493</v>
      </c>
      <c r="E590" s="19" t="s">
        <v>495</v>
      </c>
      <c r="F590" s="20" t="n">
        <f aca="false">F591</f>
        <v>95309</v>
      </c>
      <c r="G590" s="20" t="n">
        <f aca="false">G591</f>
        <v>0</v>
      </c>
    </row>
    <row r="591" customFormat="false" ht="15" hidden="false" customHeight="false" outlineLevel="0" collapsed="false">
      <c r="A591" s="23" t="s">
        <v>496</v>
      </c>
      <c r="B591" s="19" t="s">
        <v>460</v>
      </c>
      <c r="C591" s="19" t="s">
        <v>19</v>
      </c>
      <c r="D591" s="22" t="s">
        <v>493</v>
      </c>
      <c r="E591" s="19" t="s">
        <v>497</v>
      </c>
      <c r="F591" s="20" t="n">
        <f aca="false">прил_7!G509</f>
        <v>95309</v>
      </c>
      <c r="G591" s="20" t="n">
        <f aca="false">прил_7!H509</f>
        <v>0</v>
      </c>
    </row>
    <row r="592" customFormat="false" ht="15" hidden="false" customHeight="false" outlineLevel="0" collapsed="false">
      <c r="A592" s="18" t="s">
        <v>498</v>
      </c>
      <c r="B592" s="19" t="s">
        <v>460</v>
      </c>
      <c r="C592" s="19" t="s">
        <v>21</v>
      </c>
      <c r="D592" s="22"/>
      <c r="E592" s="19"/>
      <c r="F592" s="20" t="n">
        <f aca="false">F593+F616+F622+F643+F652</f>
        <v>956717</v>
      </c>
      <c r="G592" s="20" t="n">
        <f aca="false">G593+G616+G622+G643+G652</f>
        <v>575575.9</v>
      </c>
    </row>
    <row r="593" customFormat="false" ht="15" hidden="false" customHeight="false" outlineLevel="0" collapsed="false">
      <c r="A593" s="21" t="s">
        <v>100</v>
      </c>
      <c r="B593" s="19" t="s">
        <v>460</v>
      </c>
      <c r="C593" s="19" t="s">
        <v>21</v>
      </c>
      <c r="D593" s="22" t="s">
        <v>101</v>
      </c>
      <c r="E593" s="19"/>
      <c r="F593" s="31" t="n">
        <f aca="false">F594</f>
        <v>554478.6</v>
      </c>
      <c r="G593" s="31" t="n">
        <f aca="false">G594</f>
        <v>560285.9</v>
      </c>
    </row>
    <row r="594" customFormat="false" ht="15" hidden="false" customHeight="false" outlineLevel="0" collapsed="false">
      <c r="A594" s="21" t="s">
        <v>110</v>
      </c>
      <c r="B594" s="19" t="s">
        <v>460</v>
      </c>
      <c r="C594" s="19" t="s">
        <v>21</v>
      </c>
      <c r="D594" s="22" t="s">
        <v>111</v>
      </c>
      <c r="E594" s="19"/>
      <c r="F594" s="20" t="n">
        <f aca="false">F595+F602+F612</f>
        <v>554478.6</v>
      </c>
      <c r="G594" s="20" t="n">
        <f aca="false">G595+G602+G612</f>
        <v>560285.9</v>
      </c>
    </row>
    <row r="595" customFormat="false" ht="30" hidden="false" customHeight="false" outlineLevel="0" collapsed="false">
      <c r="A595" s="21" t="s">
        <v>499</v>
      </c>
      <c r="B595" s="19" t="s">
        <v>460</v>
      </c>
      <c r="C595" s="19" t="s">
        <v>21</v>
      </c>
      <c r="D595" s="22" t="s">
        <v>500</v>
      </c>
      <c r="E595" s="19"/>
      <c r="F595" s="20" t="n">
        <f aca="false">F596+F599</f>
        <v>510384.6</v>
      </c>
      <c r="G595" s="20" t="n">
        <f aca="false">G596+G599</f>
        <v>515791.9</v>
      </c>
    </row>
    <row r="596" customFormat="false" ht="30" hidden="false" customHeight="false" outlineLevel="0" collapsed="false">
      <c r="A596" s="21" t="s">
        <v>501</v>
      </c>
      <c r="B596" s="19" t="s">
        <v>460</v>
      </c>
      <c r="C596" s="19" t="s">
        <v>21</v>
      </c>
      <c r="D596" s="22" t="s">
        <v>502</v>
      </c>
      <c r="E596" s="19"/>
      <c r="F596" s="20" t="n">
        <f aca="false">F597</f>
        <v>73056.6</v>
      </c>
      <c r="G596" s="20" t="n">
        <f aca="false">G597</f>
        <v>78463.9</v>
      </c>
    </row>
    <row r="597" customFormat="false" ht="30" hidden="false" customHeight="false" outlineLevel="0" collapsed="false">
      <c r="A597" s="23" t="s">
        <v>124</v>
      </c>
      <c r="B597" s="19" t="s">
        <v>460</v>
      </c>
      <c r="C597" s="19" t="s">
        <v>21</v>
      </c>
      <c r="D597" s="22" t="s">
        <v>502</v>
      </c>
      <c r="E597" s="19" t="s">
        <v>125</v>
      </c>
      <c r="F597" s="20" t="n">
        <f aca="false">F598</f>
        <v>73056.6</v>
      </c>
      <c r="G597" s="20" t="n">
        <f aca="false">G598</f>
        <v>78463.9</v>
      </c>
    </row>
    <row r="598" customFormat="false" ht="15" hidden="false" customHeight="false" outlineLevel="0" collapsed="false">
      <c r="A598" s="23" t="s">
        <v>126</v>
      </c>
      <c r="B598" s="19" t="s">
        <v>460</v>
      </c>
      <c r="C598" s="19" t="s">
        <v>21</v>
      </c>
      <c r="D598" s="22" t="s">
        <v>502</v>
      </c>
      <c r="E598" s="19" t="s">
        <v>127</v>
      </c>
      <c r="F598" s="20" t="n">
        <f aca="false">прил_7!G812</f>
        <v>73056.6</v>
      </c>
      <c r="G598" s="20" t="n">
        <f aca="false">прил_7!H812</f>
        <v>78463.9</v>
      </c>
    </row>
    <row r="599" customFormat="false" ht="165" hidden="false" customHeight="false" outlineLevel="0" collapsed="false">
      <c r="A599" s="30" t="s">
        <v>503</v>
      </c>
      <c r="B599" s="19" t="s">
        <v>460</v>
      </c>
      <c r="C599" s="19" t="s">
        <v>21</v>
      </c>
      <c r="D599" s="22" t="s">
        <v>504</v>
      </c>
      <c r="E599" s="19"/>
      <c r="F599" s="20" t="n">
        <f aca="false">F600</f>
        <v>437328</v>
      </c>
      <c r="G599" s="20" t="n">
        <f aca="false">G600</f>
        <v>437328</v>
      </c>
    </row>
    <row r="600" customFormat="false" ht="30" hidden="false" customHeight="false" outlineLevel="0" collapsed="false">
      <c r="A600" s="23" t="s">
        <v>124</v>
      </c>
      <c r="B600" s="19" t="s">
        <v>460</v>
      </c>
      <c r="C600" s="19" t="s">
        <v>21</v>
      </c>
      <c r="D600" s="22" t="s">
        <v>504</v>
      </c>
      <c r="E600" s="19" t="s">
        <v>125</v>
      </c>
      <c r="F600" s="20" t="n">
        <f aca="false">F601</f>
        <v>437328</v>
      </c>
      <c r="G600" s="20" t="n">
        <f aca="false">G601</f>
        <v>437328</v>
      </c>
    </row>
    <row r="601" customFormat="false" ht="15" hidden="false" customHeight="false" outlineLevel="0" collapsed="false">
      <c r="A601" s="23" t="s">
        <v>126</v>
      </c>
      <c r="B601" s="19" t="s">
        <v>460</v>
      </c>
      <c r="C601" s="19" t="s">
        <v>21</v>
      </c>
      <c r="D601" s="22" t="s">
        <v>504</v>
      </c>
      <c r="E601" s="19" t="s">
        <v>127</v>
      </c>
      <c r="F601" s="20" t="n">
        <f aca="false">прил_7!G815</f>
        <v>437328</v>
      </c>
      <c r="G601" s="20" t="n">
        <f aca="false">прил_7!H815</f>
        <v>437328</v>
      </c>
    </row>
    <row r="602" customFormat="false" ht="75" hidden="false" customHeight="false" outlineLevel="0" collapsed="false">
      <c r="A602" s="21" t="s">
        <v>112</v>
      </c>
      <c r="B602" s="19" t="s">
        <v>460</v>
      </c>
      <c r="C602" s="19" t="s">
        <v>21</v>
      </c>
      <c r="D602" s="22" t="s">
        <v>113</v>
      </c>
      <c r="E602" s="19"/>
      <c r="F602" s="20" t="n">
        <f aca="false">F603+F609+F606</f>
        <v>43434</v>
      </c>
      <c r="G602" s="20" t="n">
        <f aca="false">G603+G609+G606</f>
        <v>43834</v>
      </c>
    </row>
    <row r="603" customFormat="false" ht="120" hidden="false" customHeight="false" outlineLevel="0" collapsed="false">
      <c r="A603" s="30" t="s">
        <v>505</v>
      </c>
      <c r="B603" s="19" t="s">
        <v>460</v>
      </c>
      <c r="C603" s="19" t="s">
        <v>21</v>
      </c>
      <c r="D603" s="22" t="s">
        <v>506</v>
      </c>
      <c r="E603" s="19"/>
      <c r="F603" s="20" t="n">
        <f aca="false">F604</f>
        <v>29915</v>
      </c>
      <c r="G603" s="20" t="n">
        <f aca="false">G604</f>
        <v>29915</v>
      </c>
    </row>
    <row r="604" customFormat="false" ht="30" hidden="false" customHeight="false" outlineLevel="0" collapsed="false">
      <c r="A604" s="23" t="s">
        <v>124</v>
      </c>
      <c r="B604" s="19" t="s">
        <v>460</v>
      </c>
      <c r="C604" s="19" t="s">
        <v>21</v>
      </c>
      <c r="D604" s="22" t="s">
        <v>506</v>
      </c>
      <c r="E604" s="19" t="s">
        <v>125</v>
      </c>
      <c r="F604" s="20" t="n">
        <f aca="false">F605</f>
        <v>29915</v>
      </c>
      <c r="G604" s="20" t="n">
        <f aca="false">G605</f>
        <v>29915</v>
      </c>
    </row>
    <row r="605" customFormat="false" ht="15" hidden="false" customHeight="false" outlineLevel="0" collapsed="false">
      <c r="A605" s="23" t="s">
        <v>126</v>
      </c>
      <c r="B605" s="19" t="s">
        <v>460</v>
      </c>
      <c r="C605" s="19" t="s">
        <v>21</v>
      </c>
      <c r="D605" s="22" t="s">
        <v>506</v>
      </c>
      <c r="E605" s="19" t="s">
        <v>127</v>
      </c>
      <c r="F605" s="20" t="n">
        <f aca="false">прил_7!G819</f>
        <v>29915</v>
      </c>
      <c r="G605" s="20" t="n">
        <f aca="false">прил_7!H819</f>
        <v>29915</v>
      </c>
    </row>
    <row r="606" customFormat="false" ht="75" hidden="false" customHeight="false" outlineLevel="0" collapsed="false">
      <c r="A606" s="30" t="s">
        <v>507</v>
      </c>
      <c r="B606" s="19" t="s">
        <v>460</v>
      </c>
      <c r="C606" s="19" t="s">
        <v>21</v>
      </c>
      <c r="D606" s="22" t="s">
        <v>508</v>
      </c>
      <c r="E606" s="19"/>
      <c r="F606" s="20" t="n">
        <f aca="false">F607</f>
        <v>19</v>
      </c>
      <c r="G606" s="20" t="n">
        <f aca="false">G607</f>
        <v>19</v>
      </c>
    </row>
    <row r="607" customFormat="false" ht="30" hidden="false" customHeight="false" outlineLevel="0" collapsed="false">
      <c r="A607" s="23" t="s">
        <v>124</v>
      </c>
      <c r="B607" s="19" t="s">
        <v>460</v>
      </c>
      <c r="C607" s="19" t="s">
        <v>21</v>
      </c>
      <c r="D607" s="22" t="s">
        <v>508</v>
      </c>
      <c r="E607" s="19" t="s">
        <v>125</v>
      </c>
      <c r="F607" s="20" t="n">
        <f aca="false">F608</f>
        <v>19</v>
      </c>
      <c r="G607" s="20" t="n">
        <f aca="false">G608</f>
        <v>19</v>
      </c>
    </row>
    <row r="608" customFormat="false" ht="15" hidden="false" customHeight="false" outlineLevel="0" collapsed="false">
      <c r="A608" s="23" t="s">
        <v>126</v>
      </c>
      <c r="B608" s="19" t="s">
        <v>460</v>
      </c>
      <c r="C608" s="19" t="s">
        <v>21</v>
      </c>
      <c r="D608" s="22" t="s">
        <v>508</v>
      </c>
      <c r="E608" s="19" t="s">
        <v>127</v>
      </c>
      <c r="F608" s="20" t="n">
        <f aca="false">прил_7!G822</f>
        <v>19</v>
      </c>
      <c r="G608" s="20" t="n">
        <f aca="false">прил_7!H822</f>
        <v>19</v>
      </c>
    </row>
    <row r="609" customFormat="false" ht="120" hidden="false" customHeight="false" outlineLevel="0" collapsed="false">
      <c r="A609" s="30" t="s">
        <v>509</v>
      </c>
      <c r="B609" s="19" t="s">
        <v>460</v>
      </c>
      <c r="C609" s="19" t="s">
        <v>21</v>
      </c>
      <c r="D609" s="22" t="s">
        <v>510</v>
      </c>
      <c r="E609" s="19"/>
      <c r="F609" s="20" t="n">
        <f aca="false">F610</f>
        <v>13500</v>
      </c>
      <c r="G609" s="20" t="n">
        <f aca="false">G610</f>
        <v>13900</v>
      </c>
    </row>
    <row r="610" customFormat="false" ht="30" hidden="false" customHeight="false" outlineLevel="0" collapsed="false">
      <c r="A610" s="23" t="s">
        <v>124</v>
      </c>
      <c r="B610" s="19" t="s">
        <v>460</v>
      </c>
      <c r="C610" s="19" t="s">
        <v>21</v>
      </c>
      <c r="D610" s="22" t="s">
        <v>510</v>
      </c>
      <c r="E610" s="19" t="s">
        <v>125</v>
      </c>
      <c r="F610" s="20" t="n">
        <f aca="false">F611</f>
        <v>13500</v>
      </c>
      <c r="G610" s="20" t="n">
        <f aca="false">G611</f>
        <v>13900</v>
      </c>
    </row>
    <row r="611" customFormat="false" ht="15" hidden="false" customHeight="false" outlineLevel="0" collapsed="false">
      <c r="A611" s="23" t="s">
        <v>126</v>
      </c>
      <c r="B611" s="19" t="s">
        <v>460</v>
      </c>
      <c r="C611" s="19" t="s">
        <v>21</v>
      </c>
      <c r="D611" s="22" t="s">
        <v>510</v>
      </c>
      <c r="E611" s="19" t="s">
        <v>127</v>
      </c>
      <c r="F611" s="20" t="n">
        <f aca="false">прил_7!G825</f>
        <v>13500</v>
      </c>
      <c r="G611" s="20" t="n">
        <f aca="false">прил_7!H825</f>
        <v>13900</v>
      </c>
    </row>
    <row r="612" customFormat="false" ht="75" hidden="false" customHeight="false" outlineLevel="0" collapsed="false">
      <c r="A612" s="21" t="s">
        <v>511</v>
      </c>
      <c r="B612" s="19" t="s">
        <v>460</v>
      </c>
      <c r="C612" s="19" t="s">
        <v>21</v>
      </c>
      <c r="D612" s="22" t="s">
        <v>512</v>
      </c>
      <c r="E612" s="19"/>
      <c r="F612" s="20" t="n">
        <f aca="false">F613</f>
        <v>660</v>
      </c>
      <c r="G612" s="20" t="n">
        <f aca="false">G613</f>
        <v>660</v>
      </c>
    </row>
    <row r="613" customFormat="false" ht="30" hidden="false" customHeight="false" outlineLevel="0" collapsed="false">
      <c r="A613" s="30" t="s">
        <v>501</v>
      </c>
      <c r="B613" s="19" t="s">
        <v>460</v>
      </c>
      <c r="C613" s="19" t="s">
        <v>21</v>
      </c>
      <c r="D613" s="22" t="s">
        <v>513</v>
      </c>
      <c r="E613" s="19"/>
      <c r="F613" s="20" t="n">
        <f aca="false">F614</f>
        <v>660</v>
      </c>
      <c r="G613" s="20" t="n">
        <f aca="false">G614</f>
        <v>660</v>
      </c>
    </row>
    <row r="614" customFormat="false" ht="30" hidden="false" customHeight="false" outlineLevel="0" collapsed="false">
      <c r="A614" s="23" t="s">
        <v>124</v>
      </c>
      <c r="B614" s="19" t="s">
        <v>460</v>
      </c>
      <c r="C614" s="19" t="s">
        <v>21</v>
      </c>
      <c r="D614" s="22" t="s">
        <v>513</v>
      </c>
      <c r="E614" s="19" t="s">
        <v>125</v>
      </c>
      <c r="F614" s="20" t="n">
        <f aca="false">F615</f>
        <v>660</v>
      </c>
      <c r="G614" s="20" t="n">
        <f aca="false">G615</f>
        <v>660</v>
      </c>
    </row>
    <row r="615" customFormat="false" ht="15" hidden="false" customHeight="false" outlineLevel="0" collapsed="false">
      <c r="A615" s="23" t="s">
        <v>126</v>
      </c>
      <c r="B615" s="19" t="s">
        <v>460</v>
      </c>
      <c r="C615" s="19" t="s">
        <v>21</v>
      </c>
      <c r="D615" s="22" t="s">
        <v>513</v>
      </c>
      <c r="E615" s="19" t="s">
        <v>127</v>
      </c>
      <c r="F615" s="20" t="n">
        <f aca="false">прил_7!G829</f>
        <v>660</v>
      </c>
      <c r="G615" s="20" t="n">
        <f aca="false">прил_7!H829</f>
        <v>660</v>
      </c>
    </row>
    <row r="616" customFormat="false" ht="15" hidden="false" customHeight="false" outlineLevel="0" collapsed="false">
      <c r="A616" s="21" t="s">
        <v>50</v>
      </c>
      <c r="B616" s="19" t="s">
        <v>460</v>
      </c>
      <c r="C616" s="19" t="s">
        <v>21</v>
      </c>
      <c r="D616" s="22" t="s">
        <v>51</v>
      </c>
      <c r="E616" s="19"/>
      <c r="F616" s="20" t="n">
        <f aca="false">F617</f>
        <v>300</v>
      </c>
      <c r="G616" s="20" t="n">
        <f aca="false">G617</f>
        <v>340</v>
      </c>
    </row>
    <row r="617" customFormat="false" ht="15" hidden="false" customHeight="false" outlineLevel="0" collapsed="false">
      <c r="A617" s="21" t="s">
        <v>476</v>
      </c>
      <c r="B617" s="19" t="s">
        <v>460</v>
      </c>
      <c r="C617" s="19" t="s">
        <v>21</v>
      </c>
      <c r="D617" s="22" t="s">
        <v>477</v>
      </c>
      <c r="E617" s="19"/>
      <c r="F617" s="20" t="n">
        <f aca="false">F618</f>
        <v>300</v>
      </c>
      <c r="G617" s="20" t="n">
        <f aca="false">G618</f>
        <v>340</v>
      </c>
    </row>
    <row r="618" customFormat="false" ht="45" hidden="false" customHeight="false" outlineLevel="0" collapsed="false">
      <c r="A618" s="24" t="s">
        <v>478</v>
      </c>
      <c r="B618" s="19" t="s">
        <v>460</v>
      </c>
      <c r="C618" s="19" t="s">
        <v>21</v>
      </c>
      <c r="D618" s="22" t="s">
        <v>479</v>
      </c>
      <c r="E618" s="19"/>
      <c r="F618" s="20" t="n">
        <f aca="false">F619</f>
        <v>300</v>
      </c>
      <c r="G618" s="20" t="n">
        <f aca="false">G619</f>
        <v>340</v>
      </c>
    </row>
    <row r="619" customFormat="false" ht="105" hidden="false" customHeight="false" outlineLevel="0" collapsed="false">
      <c r="A619" s="24" t="s">
        <v>480</v>
      </c>
      <c r="B619" s="19" t="s">
        <v>460</v>
      </c>
      <c r="C619" s="19" t="s">
        <v>21</v>
      </c>
      <c r="D619" s="22" t="s">
        <v>481</v>
      </c>
      <c r="E619" s="19"/>
      <c r="F619" s="20" t="n">
        <f aca="false">F620</f>
        <v>300</v>
      </c>
      <c r="G619" s="20" t="n">
        <f aca="false">G620</f>
        <v>340</v>
      </c>
    </row>
    <row r="620" customFormat="false" ht="30" hidden="false" customHeight="false" outlineLevel="0" collapsed="false">
      <c r="A620" s="23" t="s">
        <v>124</v>
      </c>
      <c r="B620" s="19" t="s">
        <v>460</v>
      </c>
      <c r="C620" s="19" t="s">
        <v>21</v>
      </c>
      <c r="D620" s="22" t="s">
        <v>481</v>
      </c>
      <c r="E620" s="19" t="s">
        <v>125</v>
      </c>
      <c r="F620" s="20" t="n">
        <f aca="false">F621</f>
        <v>300</v>
      </c>
      <c r="G620" s="20" t="n">
        <f aca="false">G621</f>
        <v>340</v>
      </c>
    </row>
    <row r="621" customFormat="false" ht="15" hidden="false" customHeight="false" outlineLevel="0" collapsed="false">
      <c r="A621" s="23" t="s">
        <v>126</v>
      </c>
      <c r="B621" s="19" t="s">
        <v>460</v>
      </c>
      <c r="C621" s="19" t="s">
        <v>21</v>
      </c>
      <c r="D621" s="22" t="s">
        <v>481</v>
      </c>
      <c r="E621" s="19" t="s">
        <v>127</v>
      </c>
      <c r="F621" s="20" t="n">
        <f aca="false">прил_7!G835</f>
        <v>300</v>
      </c>
      <c r="G621" s="20" t="n">
        <f aca="false">прил_7!H835</f>
        <v>340</v>
      </c>
    </row>
    <row r="622" customFormat="false" ht="30" hidden="false" customHeight="false" outlineLevel="0" collapsed="false">
      <c r="A622" s="21" t="s">
        <v>116</v>
      </c>
      <c r="B622" s="19" t="s">
        <v>460</v>
      </c>
      <c r="C622" s="19" t="s">
        <v>21</v>
      </c>
      <c r="D622" s="22" t="s">
        <v>117</v>
      </c>
      <c r="E622" s="19"/>
      <c r="F622" s="20" t="n">
        <f aca="false">F628+F633+F638+F623</f>
        <v>12290</v>
      </c>
      <c r="G622" s="20" t="n">
        <f aca="false">G628+G633+G638+G623</f>
        <v>13790</v>
      </c>
    </row>
    <row r="623" customFormat="false" ht="30" hidden="false" customHeight="false" outlineLevel="0" collapsed="false">
      <c r="A623" s="21" t="s">
        <v>118</v>
      </c>
      <c r="B623" s="19" t="s">
        <v>460</v>
      </c>
      <c r="C623" s="19" t="s">
        <v>21</v>
      </c>
      <c r="D623" s="22" t="s">
        <v>119</v>
      </c>
      <c r="E623" s="19"/>
      <c r="F623" s="20" t="n">
        <f aca="false">F624</f>
        <v>11565</v>
      </c>
      <c r="G623" s="20" t="n">
        <f aca="false">G624</f>
        <v>13065</v>
      </c>
    </row>
    <row r="624" customFormat="false" ht="45" hidden="false" customHeight="false" outlineLevel="0" collapsed="false">
      <c r="A624" s="30" t="s">
        <v>120</v>
      </c>
      <c r="B624" s="19" t="s">
        <v>460</v>
      </c>
      <c r="C624" s="19" t="s">
        <v>21</v>
      </c>
      <c r="D624" s="22" t="s">
        <v>121</v>
      </c>
      <c r="E624" s="19"/>
      <c r="F624" s="20" t="n">
        <f aca="false">F625</f>
        <v>11565</v>
      </c>
      <c r="G624" s="20" t="n">
        <f aca="false">G625</f>
        <v>13065</v>
      </c>
    </row>
    <row r="625" customFormat="false" ht="15" hidden="false" customHeight="false" outlineLevel="0" collapsed="false">
      <c r="A625" s="23" t="s">
        <v>122</v>
      </c>
      <c r="B625" s="19" t="s">
        <v>460</v>
      </c>
      <c r="C625" s="19" t="s">
        <v>21</v>
      </c>
      <c r="D625" s="22" t="s">
        <v>123</v>
      </c>
      <c r="E625" s="19"/>
      <c r="F625" s="20" t="n">
        <f aca="false">F626</f>
        <v>11565</v>
      </c>
      <c r="G625" s="20" t="n">
        <f aca="false">G626</f>
        <v>13065</v>
      </c>
    </row>
    <row r="626" customFormat="false" ht="30" hidden="false" customHeight="false" outlineLevel="0" collapsed="false">
      <c r="A626" s="23" t="s">
        <v>124</v>
      </c>
      <c r="B626" s="19" t="s">
        <v>460</v>
      </c>
      <c r="C626" s="19" t="s">
        <v>21</v>
      </c>
      <c r="D626" s="22" t="s">
        <v>123</v>
      </c>
      <c r="E626" s="19" t="s">
        <v>125</v>
      </c>
      <c r="F626" s="20" t="n">
        <f aca="false">F627</f>
        <v>11565</v>
      </c>
      <c r="G626" s="20" t="n">
        <f aca="false">G627</f>
        <v>13065</v>
      </c>
    </row>
    <row r="627" customFormat="false" ht="15" hidden="false" customHeight="false" outlineLevel="0" collapsed="false">
      <c r="A627" s="23" t="s">
        <v>126</v>
      </c>
      <c r="B627" s="19" t="s">
        <v>460</v>
      </c>
      <c r="C627" s="19" t="s">
        <v>21</v>
      </c>
      <c r="D627" s="22" t="s">
        <v>123</v>
      </c>
      <c r="E627" s="19" t="s">
        <v>127</v>
      </c>
      <c r="F627" s="20" t="n">
        <f aca="false">прил_7!G841</f>
        <v>11565</v>
      </c>
      <c r="G627" s="20" t="n">
        <f aca="false">прил_7!H841</f>
        <v>13065</v>
      </c>
    </row>
    <row r="628" customFormat="false" ht="45" hidden="false" customHeight="false" outlineLevel="0" collapsed="false">
      <c r="A628" s="21" t="s">
        <v>172</v>
      </c>
      <c r="B628" s="19" t="s">
        <v>460</v>
      </c>
      <c r="C628" s="19" t="s">
        <v>21</v>
      </c>
      <c r="D628" s="22" t="s">
        <v>173</v>
      </c>
      <c r="E628" s="19"/>
      <c r="F628" s="20" t="n">
        <f aca="false">F629</f>
        <v>50</v>
      </c>
      <c r="G628" s="20" t="n">
        <f aca="false">G629</f>
        <v>50</v>
      </c>
    </row>
    <row r="629" customFormat="false" ht="45" hidden="false" customHeight="false" outlineLevel="0" collapsed="false">
      <c r="A629" s="30" t="s">
        <v>174</v>
      </c>
      <c r="B629" s="19" t="s">
        <v>460</v>
      </c>
      <c r="C629" s="19" t="s">
        <v>21</v>
      </c>
      <c r="D629" s="22" t="s">
        <v>175</v>
      </c>
      <c r="E629" s="19"/>
      <c r="F629" s="20" t="n">
        <f aca="false">F630</f>
        <v>50</v>
      </c>
      <c r="G629" s="20" t="n">
        <f aca="false">G630</f>
        <v>50</v>
      </c>
    </row>
    <row r="630" customFormat="false" ht="30" hidden="false" customHeight="false" outlineLevel="0" collapsed="false">
      <c r="A630" s="30" t="s">
        <v>514</v>
      </c>
      <c r="B630" s="19" t="s">
        <v>460</v>
      </c>
      <c r="C630" s="19" t="s">
        <v>21</v>
      </c>
      <c r="D630" s="22" t="s">
        <v>515</v>
      </c>
      <c r="E630" s="25"/>
      <c r="F630" s="20" t="n">
        <f aca="false">F631</f>
        <v>50</v>
      </c>
      <c r="G630" s="20" t="n">
        <f aca="false">G631</f>
        <v>50</v>
      </c>
    </row>
    <row r="631" customFormat="false" ht="30" hidden="false" customHeight="false" outlineLevel="0" collapsed="false">
      <c r="A631" s="23" t="s">
        <v>124</v>
      </c>
      <c r="B631" s="19" t="s">
        <v>460</v>
      </c>
      <c r="C631" s="19" t="s">
        <v>21</v>
      </c>
      <c r="D631" s="22" t="s">
        <v>515</v>
      </c>
      <c r="E631" s="19" t="n">
        <v>600</v>
      </c>
      <c r="F631" s="20" t="n">
        <f aca="false">F632</f>
        <v>50</v>
      </c>
      <c r="G631" s="20" t="n">
        <f aca="false">G632</f>
        <v>50</v>
      </c>
    </row>
    <row r="632" customFormat="false" ht="15" hidden="false" customHeight="false" outlineLevel="0" collapsed="false">
      <c r="A632" s="23" t="s">
        <v>126</v>
      </c>
      <c r="B632" s="19" t="s">
        <v>460</v>
      </c>
      <c r="C632" s="19" t="s">
        <v>21</v>
      </c>
      <c r="D632" s="22" t="s">
        <v>515</v>
      </c>
      <c r="E632" s="19" t="n">
        <v>610</v>
      </c>
      <c r="F632" s="20" t="n">
        <f aca="false">прил_7!G846</f>
        <v>50</v>
      </c>
      <c r="G632" s="20" t="n">
        <f aca="false">прил_7!H846</f>
        <v>50</v>
      </c>
    </row>
    <row r="633" customFormat="false" ht="15" hidden="false" customHeight="false" outlineLevel="0" collapsed="false">
      <c r="A633" s="21" t="s">
        <v>227</v>
      </c>
      <c r="B633" s="19" t="s">
        <v>460</v>
      </c>
      <c r="C633" s="19" t="s">
        <v>21</v>
      </c>
      <c r="D633" s="22" t="s">
        <v>228</v>
      </c>
      <c r="E633" s="19"/>
      <c r="F633" s="20" t="n">
        <f aca="false">F634</f>
        <v>605</v>
      </c>
      <c r="G633" s="20" t="n">
        <f aca="false">G634</f>
        <v>605</v>
      </c>
    </row>
    <row r="634" customFormat="false" ht="30" hidden="false" customHeight="false" outlineLevel="0" collapsed="false">
      <c r="A634" s="30" t="s">
        <v>229</v>
      </c>
      <c r="B634" s="19" t="s">
        <v>460</v>
      </c>
      <c r="C634" s="19" t="s">
        <v>21</v>
      </c>
      <c r="D634" s="22" t="s">
        <v>230</v>
      </c>
      <c r="E634" s="19"/>
      <c r="F634" s="20" t="n">
        <f aca="false">F635</f>
        <v>605</v>
      </c>
      <c r="G634" s="20" t="n">
        <f aca="false">G635</f>
        <v>605</v>
      </c>
    </row>
    <row r="635" customFormat="false" ht="30" hidden="false" customHeight="false" outlineLevel="0" collapsed="false">
      <c r="A635" s="28" t="s">
        <v>231</v>
      </c>
      <c r="B635" s="19" t="s">
        <v>460</v>
      </c>
      <c r="C635" s="19" t="s">
        <v>21</v>
      </c>
      <c r="D635" s="22" t="s">
        <v>232</v>
      </c>
      <c r="E635" s="19"/>
      <c r="F635" s="20" t="n">
        <f aca="false">F636</f>
        <v>605</v>
      </c>
      <c r="G635" s="20" t="n">
        <f aca="false">G636</f>
        <v>605</v>
      </c>
    </row>
    <row r="636" customFormat="false" ht="30" hidden="false" customHeight="false" outlineLevel="0" collapsed="false">
      <c r="A636" s="23" t="s">
        <v>124</v>
      </c>
      <c r="B636" s="19" t="s">
        <v>460</v>
      </c>
      <c r="C636" s="19" t="s">
        <v>21</v>
      </c>
      <c r="D636" s="22" t="s">
        <v>232</v>
      </c>
      <c r="E636" s="19" t="s">
        <v>125</v>
      </c>
      <c r="F636" s="20" t="n">
        <f aca="false">F637</f>
        <v>605</v>
      </c>
      <c r="G636" s="20" t="n">
        <f aca="false">G637</f>
        <v>605</v>
      </c>
    </row>
    <row r="637" customFormat="false" ht="15" hidden="false" customHeight="false" outlineLevel="0" collapsed="false">
      <c r="A637" s="23" t="s">
        <v>126</v>
      </c>
      <c r="B637" s="19" t="s">
        <v>460</v>
      </c>
      <c r="C637" s="19" t="s">
        <v>21</v>
      </c>
      <c r="D637" s="22" t="s">
        <v>232</v>
      </c>
      <c r="E637" s="19" t="s">
        <v>127</v>
      </c>
      <c r="F637" s="20" t="n">
        <f aca="false">прил_7!G851</f>
        <v>605</v>
      </c>
      <c r="G637" s="20" t="n">
        <f aca="false">прил_7!H851</f>
        <v>605</v>
      </c>
    </row>
    <row r="638" customFormat="false" ht="30" hidden="false" customHeight="false" outlineLevel="0" collapsed="false">
      <c r="A638" s="21" t="s">
        <v>186</v>
      </c>
      <c r="B638" s="19" t="s">
        <v>460</v>
      </c>
      <c r="C638" s="19" t="s">
        <v>21</v>
      </c>
      <c r="D638" s="22" t="s">
        <v>187</v>
      </c>
      <c r="E638" s="19"/>
      <c r="F638" s="20" t="n">
        <f aca="false">F639</f>
        <v>70</v>
      </c>
      <c r="G638" s="20" t="n">
        <f aca="false">G639</f>
        <v>70</v>
      </c>
    </row>
    <row r="639" customFormat="false" ht="60" hidden="false" customHeight="false" outlineLevel="0" collapsed="false">
      <c r="A639" s="30" t="s">
        <v>188</v>
      </c>
      <c r="B639" s="19" t="s">
        <v>460</v>
      </c>
      <c r="C639" s="19" t="s">
        <v>21</v>
      </c>
      <c r="D639" s="22" t="s">
        <v>189</v>
      </c>
      <c r="E639" s="19"/>
      <c r="F639" s="20" t="n">
        <f aca="false">F640</f>
        <v>70</v>
      </c>
      <c r="G639" s="20" t="n">
        <f aca="false">G640</f>
        <v>70</v>
      </c>
    </row>
    <row r="640" customFormat="false" ht="45" hidden="false" customHeight="false" outlineLevel="0" collapsed="false">
      <c r="A640" s="30" t="s">
        <v>190</v>
      </c>
      <c r="B640" s="19" t="s">
        <v>460</v>
      </c>
      <c r="C640" s="19" t="s">
        <v>21</v>
      </c>
      <c r="D640" s="22" t="s">
        <v>191</v>
      </c>
      <c r="E640" s="19"/>
      <c r="F640" s="20" t="n">
        <f aca="false">F641</f>
        <v>70</v>
      </c>
      <c r="G640" s="20" t="n">
        <f aca="false">G641</f>
        <v>70</v>
      </c>
    </row>
    <row r="641" customFormat="false" ht="30" hidden="false" customHeight="false" outlineLevel="0" collapsed="false">
      <c r="A641" s="23" t="s">
        <v>124</v>
      </c>
      <c r="B641" s="19" t="s">
        <v>460</v>
      </c>
      <c r="C641" s="19" t="s">
        <v>21</v>
      </c>
      <c r="D641" s="22" t="s">
        <v>191</v>
      </c>
      <c r="E641" s="19" t="s">
        <v>125</v>
      </c>
      <c r="F641" s="20" t="n">
        <f aca="false">F642</f>
        <v>70</v>
      </c>
      <c r="G641" s="20" t="n">
        <f aca="false">G642</f>
        <v>70</v>
      </c>
    </row>
    <row r="642" customFormat="false" ht="15" hidden="false" customHeight="false" outlineLevel="0" collapsed="false">
      <c r="A642" s="23" t="s">
        <v>126</v>
      </c>
      <c r="B642" s="19" t="s">
        <v>460</v>
      </c>
      <c r="C642" s="19" t="s">
        <v>21</v>
      </c>
      <c r="D642" s="22" t="s">
        <v>191</v>
      </c>
      <c r="E642" s="19" t="s">
        <v>127</v>
      </c>
      <c r="F642" s="20" t="n">
        <f aca="false">прил_7!G856</f>
        <v>70</v>
      </c>
      <c r="G642" s="20" t="n">
        <f aca="false">прил_7!H856</f>
        <v>70</v>
      </c>
    </row>
    <row r="643" customFormat="false" ht="30" hidden="false" customHeight="false" outlineLevel="0" collapsed="false">
      <c r="A643" s="21" t="s">
        <v>152</v>
      </c>
      <c r="B643" s="19" t="s">
        <v>460</v>
      </c>
      <c r="C643" s="19" t="s">
        <v>21</v>
      </c>
      <c r="D643" s="22" t="s">
        <v>153</v>
      </c>
      <c r="E643" s="19"/>
      <c r="F643" s="20" t="n">
        <f aca="false">F644</f>
        <v>1156.5</v>
      </c>
      <c r="G643" s="20" t="n">
        <f aca="false">G644</f>
        <v>1160</v>
      </c>
    </row>
    <row r="644" customFormat="false" ht="45" hidden="false" customHeight="false" outlineLevel="0" collapsed="false">
      <c r="A644" s="21" t="s">
        <v>291</v>
      </c>
      <c r="B644" s="19" t="s">
        <v>460</v>
      </c>
      <c r="C644" s="19" t="s">
        <v>21</v>
      </c>
      <c r="D644" s="22" t="s">
        <v>292</v>
      </c>
      <c r="E644" s="19"/>
      <c r="F644" s="20" t="n">
        <f aca="false">F645</f>
        <v>1156.5</v>
      </c>
      <c r="G644" s="20" t="n">
        <f aca="false">G645</f>
        <v>1160</v>
      </c>
    </row>
    <row r="645" customFormat="false" ht="15" hidden="false" customHeight="false" outlineLevel="0" collapsed="false">
      <c r="A645" s="21" t="s">
        <v>482</v>
      </c>
      <c r="B645" s="19" t="s">
        <v>460</v>
      </c>
      <c r="C645" s="19" t="s">
        <v>21</v>
      </c>
      <c r="D645" s="22" t="s">
        <v>483</v>
      </c>
      <c r="E645" s="25"/>
      <c r="F645" s="20" t="n">
        <f aca="false">F649+F646</f>
        <v>1156.5</v>
      </c>
      <c r="G645" s="20" t="n">
        <f aca="false">G649+G646</f>
        <v>1160</v>
      </c>
    </row>
    <row r="646" customFormat="false" ht="60" hidden="false" customHeight="false" outlineLevel="0" collapsed="false">
      <c r="A646" s="24" t="s">
        <v>486</v>
      </c>
      <c r="B646" s="19" t="s">
        <v>460</v>
      </c>
      <c r="C646" s="19" t="s">
        <v>21</v>
      </c>
      <c r="D646" s="22" t="s">
        <v>487</v>
      </c>
      <c r="E646" s="25"/>
      <c r="F646" s="20" t="n">
        <f aca="false">F647</f>
        <v>762.8</v>
      </c>
      <c r="G646" s="20" t="n">
        <f aca="false">G647</f>
        <v>766.5</v>
      </c>
    </row>
    <row r="647" customFormat="false" ht="30" hidden="false" customHeight="false" outlineLevel="0" collapsed="false">
      <c r="A647" s="23" t="s">
        <v>124</v>
      </c>
      <c r="B647" s="19" t="s">
        <v>460</v>
      </c>
      <c r="C647" s="19" t="s">
        <v>21</v>
      </c>
      <c r="D647" s="22" t="s">
        <v>487</v>
      </c>
      <c r="E647" s="25" t="n">
        <v>600</v>
      </c>
      <c r="F647" s="20" t="n">
        <f aca="false">F648</f>
        <v>762.8</v>
      </c>
      <c r="G647" s="20" t="n">
        <f aca="false">G648</f>
        <v>766.5</v>
      </c>
    </row>
    <row r="648" customFormat="false" ht="15" hidden="false" customHeight="false" outlineLevel="0" collapsed="false">
      <c r="A648" s="23" t="s">
        <v>126</v>
      </c>
      <c r="B648" s="19" t="s">
        <v>460</v>
      </c>
      <c r="C648" s="19" t="s">
        <v>21</v>
      </c>
      <c r="D648" s="22" t="s">
        <v>487</v>
      </c>
      <c r="E648" s="25" t="n">
        <v>610</v>
      </c>
      <c r="F648" s="20" t="n">
        <f aca="false">прил_7!G865</f>
        <v>762.8</v>
      </c>
      <c r="G648" s="20" t="n">
        <f aca="false">прил_7!H865</f>
        <v>766.5</v>
      </c>
    </row>
    <row r="649" customFormat="false" ht="75" hidden="false" customHeight="false" outlineLevel="0" collapsed="false">
      <c r="A649" s="24" t="s">
        <v>484</v>
      </c>
      <c r="B649" s="19" t="s">
        <v>460</v>
      </c>
      <c r="C649" s="19" t="s">
        <v>21</v>
      </c>
      <c r="D649" s="22" t="s">
        <v>485</v>
      </c>
      <c r="E649" s="25"/>
      <c r="F649" s="20" t="n">
        <f aca="false">F650</f>
        <v>393.7</v>
      </c>
      <c r="G649" s="20" t="n">
        <f aca="false">G650</f>
        <v>393.5</v>
      </c>
    </row>
    <row r="650" customFormat="false" ht="30" hidden="false" customHeight="false" outlineLevel="0" collapsed="false">
      <c r="A650" s="23" t="s">
        <v>124</v>
      </c>
      <c r="B650" s="19" t="s">
        <v>460</v>
      </c>
      <c r="C650" s="19" t="s">
        <v>21</v>
      </c>
      <c r="D650" s="22" t="s">
        <v>485</v>
      </c>
      <c r="E650" s="19" t="n">
        <v>600</v>
      </c>
      <c r="F650" s="20" t="n">
        <f aca="false">F651</f>
        <v>393.7</v>
      </c>
      <c r="G650" s="20" t="n">
        <f aca="false">G651</f>
        <v>393.5</v>
      </c>
    </row>
    <row r="651" customFormat="false" ht="15" hidden="false" customHeight="false" outlineLevel="0" collapsed="false">
      <c r="A651" s="23" t="s">
        <v>126</v>
      </c>
      <c r="B651" s="19" t="s">
        <v>460</v>
      </c>
      <c r="C651" s="19" t="s">
        <v>21</v>
      </c>
      <c r="D651" s="22" t="s">
        <v>485</v>
      </c>
      <c r="E651" s="19" t="n">
        <v>610</v>
      </c>
      <c r="F651" s="20" t="n">
        <f aca="false">прил_7!G862</f>
        <v>393.7</v>
      </c>
      <c r="G651" s="20" t="n">
        <f aca="false">прил_7!H862</f>
        <v>393.5</v>
      </c>
    </row>
    <row r="652" customFormat="false" ht="30" hidden="false" customHeight="false" outlineLevel="0" collapsed="false">
      <c r="A652" s="21" t="s">
        <v>351</v>
      </c>
      <c r="B652" s="19" t="s">
        <v>460</v>
      </c>
      <c r="C652" s="19" t="s">
        <v>21</v>
      </c>
      <c r="D652" s="22" t="s">
        <v>352</v>
      </c>
      <c r="E652" s="19"/>
      <c r="F652" s="20" t="n">
        <f aca="false">F653</f>
        <v>388491.9</v>
      </c>
      <c r="G652" s="20" t="n">
        <f aca="false">G653</f>
        <v>0</v>
      </c>
    </row>
    <row r="653" customFormat="false" ht="30" hidden="false" customHeight="false" outlineLevel="0" collapsed="false">
      <c r="A653" s="21" t="s">
        <v>488</v>
      </c>
      <c r="B653" s="19" t="s">
        <v>460</v>
      </c>
      <c r="C653" s="19" t="s">
        <v>21</v>
      </c>
      <c r="D653" s="22" t="s">
        <v>489</v>
      </c>
      <c r="E653" s="19"/>
      <c r="F653" s="20" t="n">
        <f aca="false">F654</f>
        <v>388491.9</v>
      </c>
      <c r="G653" s="20" t="n">
        <f aca="false">G654</f>
        <v>0</v>
      </c>
    </row>
    <row r="654" customFormat="false" ht="15" hidden="false" customHeight="false" outlineLevel="0" collapsed="false">
      <c r="A654" s="24" t="s">
        <v>516</v>
      </c>
      <c r="B654" s="19" t="s">
        <v>460</v>
      </c>
      <c r="C654" s="19" t="s">
        <v>21</v>
      </c>
      <c r="D654" s="22" t="s">
        <v>517</v>
      </c>
      <c r="E654" s="19"/>
      <c r="F654" s="20" t="n">
        <f aca="false">F655</f>
        <v>388491.9</v>
      </c>
      <c r="G654" s="20" t="n">
        <f aca="false">G655</f>
        <v>0</v>
      </c>
    </row>
    <row r="655" customFormat="false" ht="30" hidden="false" customHeight="false" outlineLevel="0" collapsed="false">
      <c r="A655" s="24" t="s">
        <v>518</v>
      </c>
      <c r="B655" s="19" t="s">
        <v>460</v>
      </c>
      <c r="C655" s="19" t="s">
        <v>21</v>
      </c>
      <c r="D655" s="22" t="s">
        <v>519</v>
      </c>
      <c r="E655" s="19"/>
      <c r="F655" s="20" t="n">
        <f aca="false">F656</f>
        <v>388491.9</v>
      </c>
      <c r="G655" s="20" t="n">
        <f aca="false">G656</f>
        <v>0</v>
      </c>
    </row>
    <row r="656" customFormat="false" ht="30" hidden="false" customHeight="false" outlineLevel="0" collapsed="false">
      <c r="A656" s="23" t="s">
        <v>494</v>
      </c>
      <c r="B656" s="19" t="s">
        <v>460</v>
      </c>
      <c r="C656" s="19" t="s">
        <v>21</v>
      </c>
      <c r="D656" s="22" t="s">
        <v>519</v>
      </c>
      <c r="E656" s="19" t="s">
        <v>495</v>
      </c>
      <c r="F656" s="20" t="n">
        <f aca="false">F657</f>
        <v>388491.9</v>
      </c>
      <c r="G656" s="20" t="n">
        <f aca="false">G657</f>
        <v>0</v>
      </c>
    </row>
    <row r="657" customFormat="false" ht="15" hidden="false" customHeight="false" outlineLevel="0" collapsed="false">
      <c r="A657" s="23" t="s">
        <v>496</v>
      </c>
      <c r="B657" s="19" t="s">
        <v>460</v>
      </c>
      <c r="C657" s="19" t="s">
        <v>21</v>
      </c>
      <c r="D657" s="22" t="s">
        <v>519</v>
      </c>
      <c r="E657" s="19" t="s">
        <v>497</v>
      </c>
      <c r="F657" s="20" t="n">
        <f aca="false">прил_7!G516</f>
        <v>388491.9</v>
      </c>
      <c r="G657" s="20" t="n">
        <f aca="false">прил_7!H516</f>
        <v>0</v>
      </c>
    </row>
    <row r="658" customFormat="false" ht="15" hidden="false" customHeight="false" outlineLevel="0" collapsed="false">
      <c r="A658" s="23" t="s">
        <v>520</v>
      </c>
      <c r="B658" s="19" t="s">
        <v>460</v>
      </c>
      <c r="C658" s="19" t="s">
        <v>35</v>
      </c>
      <c r="D658" s="19"/>
      <c r="E658" s="19"/>
      <c r="F658" s="20" t="n">
        <f aca="false">F659+F676+F682</f>
        <v>139129.6</v>
      </c>
      <c r="G658" s="20" t="n">
        <f aca="false">G659+G676+G682</f>
        <v>130164.6</v>
      </c>
    </row>
    <row r="659" customFormat="false" ht="15" hidden="false" customHeight="false" outlineLevel="0" collapsed="false">
      <c r="A659" s="21" t="s">
        <v>100</v>
      </c>
      <c r="B659" s="19" t="s">
        <v>460</v>
      </c>
      <c r="C659" s="19" t="s">
        <v>35</v>
      </c>
      <c r="D659" s="22" t="s">
        <v>101</v>
      </c>
      <c r="E659" s="19"/>
      <c r="F659" s="20" t="n">
        <f aca="false">F660</f>
        <v>133174.4</v>
      </c>
      <c r="G659" s="20" t="n">
        <f aca="false">G660</f>
        <v>124189.4</v>
      </c>
    </row>
    <row r="660" customFormat="false" ht="30" hidden="false" customHeight="false" outlineLevel="0" collapsed="false">
      <c r="A660" s="21" t="s">
        <v>521</v>
      </c>
      <c r="B660" s="19" t="s">
        <v>460</v>
      </c>
      <c r="C660" s="19" t="s">
        <v>35</v>
      </c>
      <c r="D660" s="22" t="s">
        <v>522</v>
      </c>
      <c r="E660" s="19"/>
      <c r="F660" s="20" t="n">
        <f aca="false">F661+F672+F665</f>
        <v>133174.4</v>
      </c>
      <c r="G660" s="20" t="n">
        <f aca="false">G661+G672+G665</f>
        <v>124189.4</v>
      </c>
    </row>
    <row r="661" customFormat="false" ht="45" hidden="false" customHeight="false" outlineLevel="0" collapsed="false">
      <c r="A661" s="21" t="s">
        <v>523</v>
      </c>
      <c r="B661" s="19" t="s">
        <v>460</v>
      </c>
      <c r="C661" s="19" t="s">
        <v>35</v>
      </c>
      <c r="D661" s="22" t="s">
        <v>524</v>
      </c>
      <c r="E661" s="19"/>
      <c r="F661" s="20" t="n">
        <f aca="false">F662</f>
        <v>117611</v>
      </c>
      <c r="G661" s="20" t="n">
        <f aca="false">G662</f>
        <v>124189.4</v>
      </c>
    </row>
    <row r="662" customFormat="false" ht="45" hidden="false" customHeight="false" outlineLevel="0" collapsed="false">
      <c r="A662" s="21" t="s">
        <v>525</v>
      </c>
      <c r="B662" s="19" t="s">
        <v>460</v>
      </c>
      <c r="C662" s="19" t="s">
        <v>35</v>
      </c>
      <c r="D662" s="22" t="s">
        <v>526</v>
      </c>
      <c r="E662" s="19"/>
      <c r="F662" s="20" t="n">
        <f aca="false">F663</f>
        <v>117611</v>
      </c>
      <c r="G662" s="20" t="n">
        <f aca="false">G663</f>
        <v>124189.4</v>
      </c>
    </row>
    <row r="663" customFormat="false" ht="30" hidden="false" customHeight="false" outlineLevel="0" collapsed="false">
      <c r="A663" s="23" t="s">
        <v>124</v>
      </c>
      <c r="B663" s="19" t="s">
        <v>460</v>
      </c>
      <c r="C663" s="19" t="s">
        <v>35</v>
      </c>
      <c r="D663" s="22" t="s">
        <v>526</v>
      </c>
      <c r="E663" s="19" t="s">
        <v>125</v>
      </c>
      <c r="F663" s="20" t="n">
        <f aca="false">F664</f>
        <v>117611</v>
      </c>
      <c r="G663" s="20" t="n">
        <f aca="false">G664</f>
        <v>124189.4</v>
      </c>
    </row>
    <row r="664" customFormat="false" ht="15" hidden="false" customHeight="false" outlineLevel="0" collapsed="false">
      <c r="A664" s="23" t="s">
        <v>126</v>
      </c>
      <c r="B664" s="19" t="s">
        <v>460</v>
      </c>
      <c r="C664" s="19" t="s">
        <v>35</v>
      </c>
      <c r="D664" s="22" t="s">
        <v>526</v>
      </c>
      <c r="E664" s="19" t="s">
        <v>127</v>
      </c>
      <c r="F664" s="20" t="n">
        <f aca="false">прил_7!G872+прил_7!G523</f>
        <v>117611</v>
      </c>
      <c r="G664" s="20" t="n">
        <f aca="false">прил_7!H872+прил_7!H523</f>
        <v>124189.4</v>
      </c>
    </row>
    <row r="665" customFormat="false" ht="15" hidden="false" customHeight="false" outlineLevel="0" collapsed="false">
      <c r="A665" s="21" t="s">
        <v>527</v>
      </c>
      <c r="B665" s="19" t="s">
        <v>460</v>
      </c>
      <c r="C665" s="19" t="s">
        <v>35</v>
      </c>
      <c r="D665" s="22" t="s">
        <v>528</v>
      </c>
      <c r="E665" s="25"/>
      <c r="F665" s="46" t="n">
        <f aca="false">F669+F666</f>
        <v>15392</v>
      </c>
      <c r="G665" s="46" t="n">
        <f aca="false">G669+G666</f>
        <v>0</v>
      </c>
    </row>
    <row r="666" customFormat="false" ht="75" hidden="false" customHeight="false" outlineLevel="0" collapsed="false">
      <c r="A666" s="23" t="s">
        <v>529</v>
      </c>
      <c r="B666" s="19" t="s">
        <v>460</v>
      </c>
      <c r="C666" s="19" t="s">
        <v>35</v>
      </c>
      <c r="D666" s="22" t="s">
        <v>530</v>
      </c>
      <c r="E666" s="25"/>
      <c r="F666" s="46" t="n">
        <f aca="false">F667</f>
        <v>9352</v>
      </c>
      <c r="G666" s="46" t="n">
        <f aca="false">G667</f>
        <v>0</v>
      </c>
    </row>
    <row r="667" customFormat="false" ht="30" hidden="false" customHeight="false" outlineLevel="0" collapsed="false">
      <c r="A667" s="23" t="s">
        <v>124</v>
      </c>
      <c r="B667" s="19" t="s">
        <v>460</v>
      </c>
      <c r="C667" s="19" t="s">
        <v>35</v>
      </c>
      <c r="D667" s="22" t="s">
        <v>530</v>
      </c>
      <c r="E667" s="25" t="n">
        <v>600</v>
      </c>
      <c r="F667" s="46" t="n">
        <f aca="false">F668</f>
        <v>9352</v>
      </c>
      <c r="G667" s="46" t="n">
        <f aca="false">G668</f>
        <v>0</v>
      </c>
    </row>
    <row r="668" customFormat="false" ht="15" hidden="false" customHeight="false" outlineLevel="0" collapsed="false">
      <c r="A668" s="23" t="s">
        <v>126</v>
      </c>
      <c r="B668" s="19" t="s">
        <v>460</v>
      </c>
      <c r="C668" s="19" t="s">
        <v>35</v>
      </c>
      <c r="D668" s="22" t="s">
        <v>530</v>
      </c>
      <c r="E668" s="25" t="n">
        <v>610</v>
      </c>
      <c r="F668" s="46" t="n">
        <f aca="false">прил_7!G527</f>
        <v>9352</v>
      </c>
      <c r="G668" s="46" t="n">
        <v>0</v>
      </c>
    </row>
    <row r="669" customFormat="false" ht="45" hidden="false" customHeight="false" outlineLevel="0" collapsed="false">
      <c r="A669" s="30" t="s">
        <v>531</v>
      </c>
      <c r="B669" s="19" t="s">
        <v>460</v>
      </c>
      <c r="C669" s="19" t="s">
        <v>35</v>
      </c>
      <c r="D669" s="22" t="s">
        <v>532</v>
      </c>
      <c r="E669" s="25"/>
      <c r="F669" s="46" t="n">
        <f aca="false">F670</f>
        <v>6040</v>
      </c>
      <c r="G669" s="46" t="n">
        <f aca="false">G670</f>
        <v>0</v>
      </c>
    </row>
    <row r="670" customFormat="false" ht="30" hidden="false" customHeight="false" outlineLevel="0" collapsed="false">
      <c r="A670" s="23" t="s">
        <v>124</v>
      </c>
      <c r="B670" s="19" t="s">
        <v>460</v>
      </c>
      <c r="C670" s="19" t="s">
        <v>35</v>
      </c>
      <c r="D670" s="22" t="s">
        <v>532</v>
      </c>
      <c r="E670" s="25" t="n">
        <v>600</v>
      </c>
      <c r="F670" s="46" t="n">
        <f aca="false">F671</f>
        <v>6040</v>
      </c>
      <c r="G670" s="46" t="n">
        <f aca="false">G671</f>
        <v>0</v>
      </c>
    </row>
    <row r="671" customFormat="false" ht="15" hidden="false" customHeight="false" outlineLevel="0" collapsed="false">
      <c r="A671" s="23" t="s">
        <v>126</v>
      </c>
      <c r="B671" s="19" t="s">
        <v>460</v>
      </c>
      <c r="C671" s="19" t="s">
        <v>35</v>
      </c>
      <c r="D671" s="22" t="s">
        <v>532</v>
      </c>
      <c r="E671" s="25" t="n">
        <v>610</v>
      </c>
      <c r="F671" s="46" t="n">
        <f aca="false">прил_7!G530</f>
        <v>6040</v>
      </c>
      <c r="G671" s="46" t="n">
        <f aca="false">прил_7!H530</f>
        <v>0</v>
      </c>
    </row>
    <row r="672" customFormat="false" ht="15" hidden="false" customHeight="false" outlineLevel="0" collapsed="false">
      <c r="A672" s="21" t="s">
        <v>301</v>
      </c>
      <c r="B672" s="19" t="s">
        <v>460</v>
      </c>
      <c r="C672" s="19" t="s">
        <v>35</v>
      </c>
      <c r="D672" s="22" t="s">
        <v>533</v>
      </c>
      <c r="E672" s="19"/>
      <c r="F672" s="20" t="n">
        <f aca="false">F673</f>
        <v>171.4</v>
      </c>
      <c r="G672" s="20" t="n">
        <f aca="false">G673</f>
        <v>0</v>
      </c>
    </row>
    <row r="673" customFormat="false" ht="30" hidden="false" customHeight="false" outlineLevel="0" collapsed="false">
      <c r="A673" s="47" t="s">
        <v>534</v>
      </c>
      <c r="B673" s="19" t="s">
        <v>460</v>
      </c>
      <c r="C673" s="19" t="s">
        <v>35</v>
      </c>
      <c r="D673" s="19" t="s">
        <v>535</v>
      </c>
      <c r="E673" s="25"/>
      <c r="F673" s="20" t="n">
        <f aca="false">F674</f>
        <v>171.4</v>
      </c>
      <c r="G673" s="20" t="n">
        <f aca="false">G674</f>
        <v>0</v>
      </c>
    </row>
    <row r="674" customFormat="false" ht="30" hidden="false" customHeight="false" outlineLevel="0" collapsed="false">
      <c r="A674" s="23" t="s">
        <v>124</v>
      </c>
      <c r="B674" s="19" t="s">
        <v>460</v>
      </c>
      <c r="C674" s="19" t="s">
        <v>35</v>
      </c>
      <c r="D674" s="19" t="s">
        <v>535</v>
      </c>
      <c r="E674" s="19" t="n">
        <v>600</v>
      </c>
      <c r="F674" s="20" t="n">
        <f aca="false">F675</f>
        <v>171.4</v>
      </c>
      <c r="G674" s="20" t="n">
        <f aca="false">G675</f>
        <v>0</v>
      </c>
    </row>
    <row r="675" customFormat="false" ht="15" hidden="false" customHeight="false" outlineLevel="0" collapsed="false">
      <c r="A675" s="23" t="s">
        <v>126</v>
      </c>
      <c r="B675" s="19" t="s">
        <v>460</v>
      </c>
      <c r="C675" s="19" t="s">
        <v>35</v>
      </c>
      <c r="D675" s="19" t="s">
        <v>535</v>
      </c>
      <c r="E675" s="19" t="n">
        <v>610</v>
      </c>
      <c r="F675" s="20" t="n">
        <f aca="false">прил_7!G876</f>
        <v>171.4</v>
      </c>
      <c r="G675" s="20" t="n">
        <f aca="false">прил_7!H876</f>
        <v>0</v>
      </c>
    </row>
    <row r="676" customFormat="false" ht="15" hidden="false" customHeight="false" outlineLevel="0" collapsed="false">
      <c r="A676" s="21" t="s">
        <v>50</v>
      </c>
      <c r="B676" s="19" t="s">
        <v>460</v>
      </c>
      <c r="C676" s="19" t="s">
        <v>35</v>
      </c>
      <c r="D676" s="22" t="s">
        <v>51</v>
      </c>
      <c r="E676" s="19"/>
      <c r="F676" s="20" t="n">
        <f aca="false">F677</f>
        <v>30</v>
      </c>
      <c r="G676" s="20" t="n">
        <f aca="false">G677</f>
        <v>50</v>
      </c>
    </row>
    <row r="677" customFormat="false" ht="15" hidden="false" customHeight="false" outlineLevel="0" collapsed="false">
      <c r="A677" s="21" t="s">
        <v>476</v>
      </c>
      <c r="B677" s="19" t="s">
        <v>460</v>
      </c>
      <c r="C677" s="19" t="s">
        <v>35</v>
      </c>
      <c r="D677" s="22" t="s">
        <v>477</v>
      </c>
      <c r="E677" s="19"/>
      <c r="F677" s="20" t="n">
        <f aca="false">F678</f>
        <v>30</v>
      </c>
      <c r="G677" s="20" t="n">
        <f aca="false">G678</f>
        <v>50</v>
      </c>
    </row>
    <row r="678" customFormat="false" ht="45" hidden="false" customHeight="false" outlineLevel="0" collapsed="false">
      <c r="A678" s="24" t="s">
        <v>478</v>
      </c>
      <c r="B678" s="19" t="s">
        <v>460</v>
      </c>
      <c r="C678" s="19" t="s">
        <v>35</v>
      </c>
      <c r="D678" s="22" t="s">
        <v>479</v>
      </c>
      <c r="E678" s="19"/>
      <c r="F678" s="20" t="n">
        <f aca="false">F679</f>
        <v>30</v>
      </c>
      <c r="G678" s="20" t="n">
        <f aca="false">G679</f>
        <v>50</v>
      </c>
    </row>
    <row r="679" customFormat="false" ht="30" hidden="false" customHeight="false" outlineLevel="0" collapsed="false">
      <c r="A679" s="48" t="s">
        <v>536</v>
      </c>
      <c r="B679" s="19" t="s">
        <v>460</v>
      </c>
      <c r="C679" s="19" t="s">
        <v>35</v>
      </c>
      <c r="D679" s="22" t="s">
        <v>537</v>
      </c>
      <c r="E679" s="19"/>
      <c r="F679" s="20" t="n">
        <f aca="false">F680</f>
        <v>30</v>
      </c>
      <c r="G679" s="20" t="n">
        <f aca="false">G680</f>
        <v>50</v>
      </c>
    </row>
    <row r="680" customFormat="false" ht="30" hidden="false" customHeight="false" outlineLevel="0" collapsed="false">
      <c r="A680" s="23" t="s">
        <v>124</v>
      </c>
      <c r="B680" s="19" t="s">
        <v>460</v>
      </c>
      <c r="C680" s="19" t="s">
        <v>35</v>
      </c>
      <c r="D680" s="22" t="s">
        <v>537</v>
      </c>
      <c r="E680" s="19" t="n">
        <v>600</v>
      </c>
      <c r="F680" s="20" t="n">
        <f aca="false">F681</f>
        <v>30</v>
      </c>
      <c r="G680" s="20" t="n">
        <f aca="false">G681</f>
        <v>50</v>
      </c>
    </row>
    <row r="681" customFormat="false" ht="15" hidden="false" customHeight="false" outlineLevel="0" collapsed="false">
      <c r="A681" s="23" t="s">
        <v>126</v>
      </c>
      <c r="B681" s="19" t="s">
        <v>460</v>
      </c>
      <c r="C681" s="19" t="s">
        <v>35</v>
      </c>
      <c r="D681" s="22" t="s">
        <v>537</v>
      </c>
      <c r="E681" s="19" t="n">
        <v>610</v>
      </c>
      <c r="F681" s="20" t="n">
        <f aca="false">прил_7!G536</f>
        <v>30</v>
      </c>
      <c r="G681" s="20" t="n">
        <f aca="false">прил_7!H536</f>
        <v>50</v>
      </c>
    </row>
    <row r="682" customFormat="false" ht="30" hidden="false" customHeight="false" outlineLevel="0" collapsed="false">
      <c r="A682" s="21" t="s">
        <v>116</v>
      </c>
      <c r="B682" s="19" t="s">
        <v>460</v>
      </c>
      <c r="C682" s="19" t="s">
        <v>35</v>
      </c>
      <c r="D682" s="22" t="s">
        <v>117</v>
      </c>
      <c r="E682" s="19"/>
      <c r="F682" s="20" t="n">
        <f aca="false">F688+F693+F683</f>
        <v>5925.2</v>
      </c>
      <c r="G682" s="20" t="n">
        <f aca="false">G688+G693+G683</f>
        <v>5925.2</v>
      </c>
    </row>
    <row r="683" customFormat="false" ht="30" hidden="false" customHeight="false" outlineLevel="0" collapsed="false">
      <c r="A683" s="21" t="s">
        <v>118</v>
      </c>
      <c r="B683" s="19" t="s">
        <v>460</v>
      </c>
      <c r="C683" s="19" t="s">
        <v>35</v>
      </c>
      <c r="D683" s="22" t="s">
        <v>119</v>
      </c>
      <c r="E683" s="19"/>
      <c r="F683" s="20" t="n">
        <f aca="false">F684</f>
        <v>5740.2</v>
      </c>
      <c r="G683" s="20" t="n">
        <f aca="false">G684</f>
        <v>5740.2</v>
      </c>
    </row>
    <row r="684" customFormat="false" ht="45" hidden="false" customHeight="false" outlineLevel="0" collapsed="false">
      <c r="A684" s="30" t="s">
        <v>120</v>
      </c>
      <c r="B684" s="19" t="s">
        <v>460</v>
      </c>
      <c r="C684" s="19" t="s">
        <v>35</v>
      </c>
      <c r="D684" s="22" t="s">
        <v>121</v>
      </c>
      <c r="E684" s="19"/>
      <c r="F684" s="20" t="n">
        <f aca="false">F685</f>
        <v>5740.2</v>
      </c>
      <c r="G684" s="20" t="n">
        <f aca="false">G685</f>
        <v>5740.2</v>
      </c>
    </row>
    <row r="685" customFormat="false" ht="15" hidden="false" customHeight="false" outlineLevel="0" collapsed="false">
      <c r="A685" s="23" t="s">
        <v>122</v>
      </c>
      <c r="B685" s="19" t="s">
        <v>460</v>
      </c>
      <c r="C685" s="19" t="s">
        <v>35</v>
      </c>
      <c r="D685" s="22" t="s">
        <v>123</v>
      </c>
      <c r="E685" s="19"/>
      <c r="F685" s="20" t="n">
        <f aca="false">F686</f>
        <v>5740.2</v>
      </c>
      <c r="G685" s="20" t="n">
        <f aca="false">G686</f>
        <v>5740.2</v>
      </c>
    </row>
    <row r="686" customFormat="false" ht="30" hidden="false" customHeight="false" outlineLevel="0" collapsed="false">
      <c r="A686" s="23" t="s">
        <v>124</v>
      </c>
      <c r="B686" s="19" t="s">
        <v>460</v>
      </c>
      <c r="C686" s="19" t="s">
        <v>35</v>
      </c>
      <c r="D686" s="22" t="s">
        <v>123</v>
      </c>
      <c r="E686" s="19" t="s">
        <v>125</v>
      </c>
      <c r="F686" s="20" t="n">
        <f aca="false">F687</f>
        <v>5740.2</v>
      </c>
      <c r="G686" s="20" t="n">
        <f aca="false">G687</f>
        <v>5740.2</v>
      </c>
    </row>
    <row r="687" customFormat="false" ht="15" hidden="false" customHeight="false" outlineLevel="0" collapsed="false">
      <c r="A687" s="23" t="s">
        <v>126</v>
      </c>
      <c r="B687" s="19" t="s">
        <v>460</v>
      </c>
      <c r="C687" s="19" t="s">
        <v>35</v>
      </c>
      <c r="D687" s="22" t="s">
        <v>123</v>
      </c>
      <c r="E687" s="19" t="s">
        <v>127</v>
      </c>
      <c r="F687" s="20" t="n">
        <f aca="false">прил_7!G542+прил_7!G882</f>
        <v>5740.2</v>
      </c>
      <c r="G687" s="20" t="n">
        <f aca="false">прил_7!H542+прил_7!H882</f>
        <v>5740.2</v>
      </c>
    </row>
    <row r="688" customFormat="false" ht="15" hidden="false" customHeight="false" outlineLevel="0" collapsed="false">
      <c r="A688" s="21" t="s">
        <v>227</v>
      </c>
      <c r="B688" s="19" t="s">
        <v>460</v>
      </c>
      <c r="C688" s="19" t="s">
        <v>35</v>
      </c>
      <c r="D688" s="22" t="s">
        <v>228</v>
      </c>
      <c r="E688" s="19"/>
      <c r="F688" s="20" t="n">
        <f aca="false">F689</f>
        <v>170</v>
      </c>
      <c r="G688" s="20" t="n">
        <f aca="false">G689</f>
        <v>170</v>
      </c>
    </row>
    <row r="689" customFormat="false" ht="30" hidden="false" customHeight="false" outlineLevel="0" collapsed="false">
      <c r="A689" s="30" t="s">
        <v>229</v>
      </c>
      <c r="B689" s="19" t="s">
        <v>460</v>
      </c>
      <c r="C689" s="19" t="s">
        <v>35</v>
      </c>
      <c r="D689" s="22" t="s">
        <v>230</v>
      </c>
      <c r="E689" s="19"/>
      <c r="F689" s="20" t="n">
        <f aca="false">F690</f>
        <v>170</v>
      </c>
      <c r="G689" s="20" t="n">
        <f aca="false">G690</f>
        <v>170</v>
      </c>
    </row>
    <row r="690" customFormat="false" ht="30" hidden="false" customHeight="false" outlineLevel="0" collapsed="false">
      <c r="A690" s="28" t="s">
        <v>231</v>
      </c>
      <c r="B690" s="19" t="s">
        <v>460</v>
      </c>
      <c r="C690" s="19" t="s">
        <v>35</v>
      </c>
      <c r="D690" s="22" t="s">
        <v>232</v>
      </c>
      <c r="E690" s="19"/>
      <c r="F690" s="20" t="n">
        <f aca="false">F691</f>
        <v>170</v>
      </c>
      <c r="G690" s="20" t="n">
        <f aca="false">G691</f>
        <v>170</v>
      </c>
    </row>
    <row r="691" customFormat="false" ht="30" hidden="false" customHeight="false" outlineLevel="0" collapsed="false">
      <c r="A691" s="23" t="s">
        <v>124</v>
      </c>
      <c r="B691" s="19" t="s">
        <v>460</v>
      </c>
      <c r="C691" s="19" t="s">
        <v>35</v>
      </c>
      <c r="D691" s="22" t="s">
        <v>232</v>
      </c>
      <c r="E691" s="19" t="s">
        <v>125</v>
      </c>
      <c r="F691" s="20" t="n">
        <f aca="false">F692</f>
        <v>170</v>
      </c>
      <c r="G691" s="20" t="n">
        <f aca="false">G692</f>
        <v>170</v>
      </c>
    </row>
    <row r="692" customFormat="false" ht="15" hidden="false" customHeight="false" outlineLevel="0" collapsed="false">
      <c r="A692" s="23" t="s">
        <v>126</v>
      </c>
      <c r="B692" s="19" t="s">
        <v>460</v>
      </c>
      <c r="C692" s="19" t="s">
        <v>35</v>
      </c>
      <c r="D692" s="22" t="s">
        <v>232</v>
      </c>
      <c r="E692" s="19" t="s">
        <v>127</v>
      </c>
      <c r="F692" s="20" t="n">
        <f aca="false">прил_7!G887+прил_7!G547</f>
        <v>170</v>
      </c>
      <c r="G692" s="20" t="n">
        <f aca="false">прил_7!H887+прил_7!H547</f>
        <v>170</v>
      </c>
    </row>
    <row r="693" customFormat="false" ht="30" hidden="false" customHeight="false" outlineLevel="0" collapsed="false">
      <c r="A693" s="21" t="s">
        <v>186</v>
      </c>
      <c r="B693" s="19" t="s">
        <v>460</v>
      </c>
      <c r="C693" s="19" t="s">
        <v>35</v>
      </c>
      <c r="D693" s="22" t="s">
        <v>187</v>
      </c>
      <c r="E693" s="19"/>
      <c r="F693" s="20" t="n">
        <f aca="false">F694</f>
        <v>15</v>
      </c>
      <c r="G693" s="20" t="n">
        <f aca="false">G694</f>
        <v>15</v>
      </c>
    </row>
    <row r="694" customFormat="false" ht="60" hidden="false" customHeight="false" outlineLevel="0" collapsed="false">
      <c r="A694" s="30" t="s">
        <v>188</v>
      </c>
      <c r="B694" s="19" t="s">
        <v>460</v>
      </c>
      <c r="C694" s="19" t="s">
        <v>35</v>
      </c>
      <c r="D694" s="22" t="s">
        <v>189</v>
      </c>
      <c r="E694" s="19"/>
      <c r="F694" s="20" t="n">
        <f aca="false">F695</f>
        <v>15</v>
      </c>
      <c r="G694" s="20" t="n">
        <f aca="false">G695</f>
        <v>15</v>
      </c>
    </row>
    <row r="695" customFormat="false" ht="45" hidden="false" customHeight="false" outlineLevel="0" collapsed="false">
      <c r="A695" s="30" t="s">
        <v>190</v>
      </c>
      <c r="B695" s="19" t="s">
        <v>460</v>
      </c>
      <c r="C695" s="19" t="s">
        <v>35</v>
      </c>
      <c r="D695" s="22" t="s">
        <v>191</v>
      </c>
      <c r="E695" s="19"/>
      <c r="F695" s="20" t="n">
        <f aca="false">F696</f>
        <v>15</v>
      </c>
      <c r="G695" s="20" t="n">
        <f aca="false">G696</f>
        <v>15</v>
      </c>
    </row>
    <row r="696" customFormat="false" ht="30" hidden="false" customHeight="false" outlineLevel="0" collapsed="false">
      <c r="A696" s="23" t="s">
        <v>124</v>
      </c>
      <c r="B696" s="19" t="s">
        <v>460</v>
      </c>
      <c r="C696" s="19" t="s">
        <v>35</v>
      </c>
      <c r="D696" s="22" t="s">
        <v>191</v>
      </c>
      <c r="E696" s="19" t="s">
        <v>125</v>
      </c>
      <c r="F696" s="20" t="n">
        <f aca="false">F697</f>
        <v>15</v>
      </c>
      <c r="G696" s="20" t="n">
        <f aca="false">G697</f>
        <v>15</v>
      </c>
    </row>
    <row r="697" customFormat="false" ht="15" hidden="false" customHeight="false" outlineLevel="0" collapsed="false">
      <c r="A697" s="23" t="s">
        <v>126</v>
      </c>
      <c r="B697" s="19" t="s">
        <v>460</v>
      </c>
      <c r="C697" s="19" t="s">
        <v>35</v>
      </c>
      <c r="D697" s="22" t="s">
        <v>191</v>
      </c>
      <c r="E697" s="19" t="s">
        <v>127</v>
      </c>
      <c r="F697" s="20" t="n">
        <f aca="false">прил_7!G892+прил_7!G552</f>
        <v>15</v>
      </c>
      <c r="G697" s="20" t="n">
        <f aca="false">прил_7!H892+прил_7!H552</f>
        <v>15</v>
      </c>
    </row>
    <row r="698" customFormat="false" ht="15" hidden="false" customHeight="false" outlineLevel="0" collapsed="false">
      <c r="A698" s="18" t="s">
        <v>538</v>
      </c>
      <c r="B698" s="19" t="s">
        <v>460</v>
      </c>
      <c r="C698" s="19" t="s">
        <v>460</v>
      </c>
      <c r="D698" s="19"/>
      <c r="E698" s="19"/>
      <c r="F698" s="20" t="n">
        <f aca="false">F699+F710</f>
        <v>9177.5</v>
      </c>
      <c r="G698" s="20" t="n">
        <f aca="false">G699+G710</f>
        <v>9624</v>
      </c>
    </row>
    <row r="699" customFormat="false" ht="30" hidden="false" customHeight="false" outlineLevel="0" collapsed="false">
      <c r="A699" s="21" t="s">
        <v>116</v>
      </c>
      <c r="B699" s="19" t="s">
        <v>460</v>
      </c>
      <c r="C699" s="19" t="s">
        <v>460</v>
      </c>
      <c r="D699" s="22" t="s">
        <v>117</v>
      </c>
      <c r="E699" s="19"/>
      <c r="F699" s="20" t="n">
        <f aca="false">F700+F705</f>
        <v>71</v>
      </c>
      <c r="G699" s="20" t="n">
        <f aca="false">G700+G705</f>
        <v>71</v>
      </c>
    </row>
    <row r="700" customFormat="false" ht="15" hidden="false" customHeight="false" outlineLevel="0" collapsed="false">
      <c r="A700" s="21" t="s">
        <v>227</v>
      </c>
      <c r="B700" s="19" t="s">
        <v>460</v>
      </c>
      <c r="C700" s="19" t="s">
        <v>460</v>
      </c>
      <c r="D700" s="22" t="s">
        <v>228</v>
      </c>
      <c r="E700" s="19"/>
      <c r="F700" s="20" t="n">
        <f aca="false">F701</f>
        <v>61</v>
      </c>
      <c r="G700" s="20" t="n">
        <f aca="false">G701</f>
        <v>61</v>
      </c>
    </row>
    <row r="701" customFormat="false" ht="30" hidden="false" customHeight="false" outlineLevel="0" collapsed="false">
      <c r="A701" s="30" t="s">
        <v>229</v>
      </c>
      <c r="B701" s="19" t="s">
        <v>460</v>
      </c>
      <c r="C701" s="19" t="s">
        <v>460</v>
      </c>
      <c r="D701" s="22" t="s">
        <v>230</v>
      </c>
      <c r="E701" s="19"/>
      <c r="F701" s="20" t="n">
        <f aca="false">F702</f>
        <v>61</v>
      </c>
      <c r="G701" s="20" t="n">
        <f aca="false">G702</f>
        <v>61</v>
      </c>
    </row>
    <row r="702" customFormat="false" ht="30" hidden="false" customHeight="false" outlineLevel="0" collapsed="false">
      <c r="A702" s="28" t="s">
        <v>231</v>
      </c>
      <c r="B702" s="19" t="s">
        <v>460</v>
      </c>
      <c r="C702" s="19" t="s">
        <v>460</v>
      </c>
      <c r="D702" s="22" t="s">
        <v>232</v>
      </c>
      <c r="E702" s="19"/>
      <c r="F702" s="20" t="n">
        <f aca="false">F703</f>
        <v>61</v>
      </c>
      <c r="G702" s="20" t="n">
        <f aca="false">G703</f>
        <v>61</v>
      </c>
    </row>
    <row r="703" customFormat="false" ht="30" hidden="false" customHeight="false" outlineLevel="0" collapsed="false">
      <c r="A703" s="23" t="s">
        <v>124</v>
      </c>
      <c r="B703" s="19" t="s">
        <v>460</v>
      </c>
      <c r="C703" s="19" t="s">
        <v>460</v>
      </c>
      <c r="D703" s="22" t="s">
        <v>232</v>
      </c>
      <c r="E703" s="19" t="s">
        <v>125</v>
      </c>
      <c r="F703" s="20" t="n">
        <f aca="false">F704</f>
        <v>61</v>
      </c>
      <c r="G703" s="20" t="n">
        <f aca="false">G704</f>
        <v>61</v>
      </c>
    </row>
    <row r="704" customFormat="false" ht="15" hidden="false" customHeight="false" outlineLevel="0" collapsed="false">
      <c r="A704" s="23" t="s">
        <v>126</v>
      </c>
      <c r="B704" s="19" t="s">
        <v>460</v>
      </c>
      <c r="C704" s="19" t="s">
        <v>460</v>
      </c>
      <c r="D704" s="22" t="s">
        <v>232</v>
      </c>
      <c r="E704" s="19" t="s">
        <v>127</v>
      </c>
      <c r="F704" s="20" t="n">
        <f aca="false">прил_7!G559</f>
        <v>61</v>
      </c>
      <c r="G704" s="20" t="n">
        <f aca="false">прил_7!H559</f>
        <v>61</v>
      </c>
    </row>
    <row r="705" customFormat="false" ht="30" hidden="false" customHeight="false" outlineLevel="0" collapsed="false">
      <c r="A705" s="21" t="s">
        <v>186</v>
      </c>
      <c r="B705" s="19" t="s">
        <v>460</v>
      </c>
      <c r="C705" s="19" t="s">
        <v>460</v>
      </c>
      <c r="D705" s="22" t="s">
        <v>187</v>
      </c>
      <c r="E705" s="19"/>
      <c r="F705" s="20" t="n">
        <f aca="false">F706</f>
        <v>10</v>
      </c>
      <c r="G705" s="20" t="n">
        <f aca="false">G706</f>
        <v>10</v>
      </c>
    </row>
    <row r="706" customFormat="false" ht="60" hidden="false" customHeight="false" outlineLevel="0" collapsed="false">
      <c r="A706" s="30" t="s">
        <v>188</v>
      </c>
      <c r="B706" s="19" t="s">
        <v>460</v>
      </c>
      <c r="C706" s="19" t="s">
        <v>460</v>
      </c>
      <c r="D706" s="22" t="s">
        <v>189</v>
      </c>
      <c r="E706" s="19"/>
      <c r="F706" s="20" t="n">
        <f aca="false">F707</f>
        <v>10</v>
      </c>
      <c r="G706" s="20" t="n">
        <f aca="false">G707</f>
        <v>10</v>
      </c>
    </row>
    <row r="707" customFormat="false" ht="45" hidden="false" customHeight="false" outlineLevel="0" collapsed="false">
      <c r="A707" s="30" t="s">
        <v>190</v>
      </c>
      <c r="B707" s="19" t="s">
        <v>460</v>
      </c>
      <c r="C707" s="19" t="s">
        <v>460</v>
      </c>
      <c r="D707" s="22" t="s">
        <v>191</v>
      </c>
      <c r="E707" s="19"/>
      <c r="F707" s="20" t="n">
        <f aca="false">F708</f>
        <v>10</v>
      </c>
      <c r="G707" s="20" t="n">
        <f aca="false">G708</f>
        <v>10</v>
      </c>
    </row>
    <row r="708" customFormat="false" ht="30" hidden="false" customHeight="false" outlineLevel="0" collapsed="false">
      <c r="A708" s="23" t="s">
        <v>124</v>
      </c>
      <c r="B708" s="19" t="s">
        <v>460</v>
      </c>
      <c r="C708" s="19" t="s">
        <v>460</v>
      </c>
      <c r="D708" s="22" t="s">
        <v>191</v>
      </c>
      <c r="E708" s="19" t="s">
        <v>125</v>
      </c>
      <c r="F708" s="20" t="n">
        <f aca="false">F709</f>
        <v>10</v>
      </c>
      <c r="G708" s="20" t="n">
        <f aca="false">G709</f>
        <v>10</v>
      </c>
    </row>
    <row r="709" customFormat="false" ht="15" hidden="false" customHeight="false" outlineLevel="0" collapsed="false">
      <c r="A709" s="23" t="s">
        <v>126</v>
      </c>
      <c r="B709" s="19" t="s">
        <v>460</v>
      </c>
      <c r="C709" s="19" t="s">
        <v>460</v>
      </c>
      <c r="D709" s="22" t="s">
        <v>191</v>
      </c>
      <c r="E709" s="19" t="s">
        <v>127</v>
      </c>
      <c r="F709" s="20" t="n">
        <f aca="false">прил_7!G564</f>
        <v>10</v>
      </c>
      <c r="G709" s="20" t="n">
        <f aca="false">прил_7!H564</f>
        <v>10</v>
      </c>
    </row>
    <row r="710" customFormat="false" ht="45" hidden="false" customHeight="false" outlineLevel="0" collapsed="false">
      <c r="A710" s="21" t="s">
        <v>64</v>
      </c>
      <c r="B710" s="19" t="s">
        <v>460</v>
      </c>
      <c r="C710" s="19" t="s">
        <v>460</v>
      </c>
      <c r="D710" s="22" t="s">
        <v>65</v>
      </c>
      <c r="E710" s="19"/>
      <c r="F710" s="20" t="n">
        <f aca="false">F711</f>
        <v>9106.5</v>
      </c>
      <c r="G710" s="20" t="n">
        <f aca="false">G711</f>
        <v>9553</v>
      </c>
    </row>
    <row r="711" customFormat="false" ht="15" hidden="false" customHeight="false" outlineLevel="0" collapsed="false">
      <c r="A711" s="21" t="s">
        <v>539</v>
      </c>
      <c r="B711" s="19" t="s">
        <v>460</v>
      </c>
      <c r="C711" s="19" t="s">
        <v>460</v>
      </c>
      <c r="D711" s="22" t="s">
        <v>540</v>
      </c>
      <c r="E711" s="19"/>
      <c r="F711" s="20" t="n">
        <f aca="false">F712</f>
        <v>9106.5</v>
      </c>
      <c r="G711" s="20" t="n">
        <f aca="false">G712</f>
        <v>9553</v>
      </c>
    </row>
    <row r="712" customFormat="false" ht="75" hidden="false" customHeight="false" outlineLevel="0" collapsed="false">
      <c r="A712" s="24" t="s">
        <v>541</v>
      </c>
      <c r="B712" s="19" t="s">
        <v>460</v>
      </c>
      <c r="C712" s="19" t="s">
        <v>460</v>
      </c>
      <c r="D712" s="22" t="s">
        <v>542</v>
      </c>
      <c r="E712" s="19"/>
      <c r="F712" s="20" t="n">
        <f aca="false">F713+F716+F719</f>
        <v>9106.5</v>
      </c>
      <c r="G712" s="20" t="n">
        <f aca="false">G713+G716+G719</f>
        <v>9553</v>
      </c>
    </row>
    <row r="713" customFormat="false" ht="30" hidden="false" customHeight="false" outlineLevel="0" collapsed="false">
      <c r="A713" s="28" t="s">
        <v>543</v>
      </c>
      <c r="B713" s="19" t="s">
        <v>460</v>
      </c>
      <c r="C713" s="19" t="s">
        <v>460</v>
      </c>
      <c r="D713" s="22" t="s">
        <v>544</v>
      </c>
      <c r="E713" s="25"/>
      <c r="F713" s="20" t="n">
        <f aca="false">F714</f>
        <v>927</v>
      </c>
      <c r="G713" s="20" t="n">
        <f aca="false">G714</f>
        <v>973</v>
      </c>
    </row>
    <row r="714" customFormat="false" ht="30" hidden="false" customHeight="false" outlineLevel="0" collapsed="false">
      <c r="A714" s="23" t="s">
        <v>124</v>
      </c>
      <c r="B714" s="19" t="s">
        <v>460</v>
      </c>
      <c r="C714" s="19" t="s">
        <v>460</v>
      </c>
      <c r="D714" s="22" t="s">
        <v>544</v>
      </c>
      <c r="E714" s="19" t="n">
        <v>600</v>
      </c>
      <c r="F714" s="20" t="n">
        <f aca="false">F715</f>
        <v>927</v>
      </c>
      <c r="G714" s="20" t="n">
        <f aca="false">G715</f>
        <v>973</v>
      </c>
    </row>
    <row r="715" customFormat="false" ht="15" hidden="false" customHeight="false" outlineLevel="0" collapsed="false">
      <c r="A715" s="23" t="s">
        <v>126</v>
      </c>
      <c r="B715" s="19" t="s">
        <v>460</v>
      </c>
      <c r="C715" s="19" t="s">
        <v>460</v>
      </c>
      <c r="D715" s="22" t="s">
        <v>544</v>
      </c>
      <c r="E715" s="19" t="n">
        <v>610</v>
      </c>
      <c r="F715" s="20" t="n">
        <f aca="false">прил_7!G570</f>
        <v>927</v>
      </c>
      <c r="G715" s="20" t="n">
        <f aca="false">прил_7!H570</f>
        <v>973</v>
      </c>
    </row>
    <row r="716" customFormat="false" ht="45" hidden="false" customHeight="false" outlineLevel="0" collapsed="false">
      <c r="A716" s="28" t="s">
        <v>545</v>
      </c>
      <c r="B716" s="19" t="s">
        <v>460</v>
      </c>
      <c r="C716" s="19" t="s">
        <v>460</v>
      </c>
      <c r="D716" s="22" t="s">
        <v>546</v>
      </c>
      <c r="E716" s="25"/>
      <c r="F716" s="20" t="n">
        <f aca="false">F717</f>
        <v>3.5</v>
      </c>
      <c r="G716" s="20" t="n">
        <f aca="false">G717</f>
        <v>4</v>
      </c>
    </row>
    <row r="717" customFormat="false" ht="30" hidden="false" customHeight="false" outlineLevel="0" collapsed="false">
      <c r="A717" s="23" t="s">
        <v>124</v>
      </c>
      <c r="B717" s="19" t="s">
        <v>460</v>
      </c>
      <c r="C717" s="19" t="s">
        <v>460</v>
      </c>
      <c r="D717" s="22" t="s">
        <v>546</v>
      </c>
      <c r="E717" s="19" t="n">
        <v>600</v>
      </c>
      <c r="F717" s="20" t="n">
        <f aca="false">F718</f>
        <v>3.5</v>
      </c>
      <c r="G717" s="20" t="n">
        <f aca="false">G718</f>
        <v>4</v>
      </c>
    </row>
    <row r="718" customFormat="false" ht="15" hidden="false" customHeight="false" outlineLevel="0" collapsed="false">
      <c r="A718" s="23" t="s">
        <v>126</v>
      </c>
      <c r="B718" s="19" t="s">
        <v>460</v>
      </c>
      <c r="C718" s="19" t="s">
        <v>460</v>
      </c>
      <c r="D718" s="22" t="s">
        <v>546</v>
      </c>
      <c r="E718" s="19" t="n">
        <v>610</v>
      </c>
      <c r="F718" s="20" t="n">
        <f aca="false">прил_7!G573</f>
        <v>3.5</v>
      </c>
      <c r="G718" s="20" t="n">
        <f aca="false">прил_7!H573</f>
        <v>4</v>
      </c>
    </row>
    <row r="719" customFormat="false" ht="30" hidden="false" customHeight="false" outlineLevel="0" collapsed="false">
      <c r="A719" s="28" t="s">
        <v>547</v>
      </c>
      <c r="B719" s="19" t="s">
        <v>460</v>
      </c>
      <c r="C719" s="19" t="s">
        <v>460</v>
      </c>
      <c r="D719" s="22" t="s">
        <v>548</v>
      </c>
      <c r="E719" s="25"/>
      <c r="F719" s="20" t="n">
        <f aca="false">F720</f>
        <v>8176</v>
      </c>
      <c r="G719" s="20" t="n">
        <f aca="false">G720</f>
        <v>8576</v>
      </c>
    </row>
    <row r="720" customFormat="false" ht="30" hidden="false" customHeight="false" outlineLevel="0" collapsed="false">
      <c r="A720" s="23" t="s">
        <v>124</v>
      </c>
      <c r="B720" s="19" t="s">
        <v>460</v>
      </c>
      <c r="C720" s="19" t="s">
        <v>460</v>
      </c>
      <c r="D720" s="22" t="s">
        <v>548</v>
      </c>
      <c r="E720" s="19" t="n">
        <v>600</v>
      </c>
      <c r="F720" s="20" t="n">
        <f aca="false">F721</f>
        <v>8176</v>
      </c>
      <c r="G720" s="20" t="n">
        <f aca="false">G721</f>
        <v>8576</v>
      </c>
    </row>
    <row r="721" customFormat="false" ht="15" hidden="false" customHeight="false" outlineLevel="0" collapsed="false">
      <c r="A721" s="23" t="s">
        <v>126</v>
      </c>
      <c r="B721" s="19" t="s">
        <v>460</v>
      </c>
      <c r="C721" s="19" t="s">
        <v>460</v>
      </c>
      <c r="D721" s="22" t="s">
        <v>548</v>
      </c>
      <c r="E721" s="19" t="n">
        <v>610</v>
      </c>
      <c r="F721" s="20" t="n">
        <f aca="false">прил_7!G576</f>
        <v>8176</v>
      </c>
      <c r="G721" s="20" t="n">
        <f aca="false">прил_7!H576</f>
        <v>8576</v>
      </c>
    </row>
    <row r="722" customFormat="false" ht="15" hidden="false" customHeight="false" outlineLevel="0" collapsed="false">
      <c r="A722" s="18" t="s">
        <v>549</v>
      </c>
      <c r="B722" s="19" t="s">
        <v>460</v>
      </c>
      <c r="C722" s="19" t="s">
        <v>171</v>
      </c>
      <c r="D722" s="19"/>
      <c r="E722" s="19"/>
      <c r="F722" s="20" t="n">
        <f aca="false">F723+F738</f>
        <v>26118</v>
      </c>
      <c r="G722" s="20" t="n">
        <f aca="false">G723+G738</f>
        <v>26158</v>
      </c>
    </row>
    <row r="723" customFormat="false" ht="15" hidden="false" customHeight="false" outlineLevel="0" collapsed="false">
      <c r="A723" s="21" t="s">
        <v>100</v>
      </c>
      <c r="B723" s="19" t="s">
        <v>460</v>
      </c>
      <c r="C723" s="19" t="s">
        <v>171</v>
      </c>
      <c r="D723" s="22" t="s">
        <v>101</v>
      </c>
      <c r="E723" s="19"/>
      <c r="F723" s="20" t="n">
        <f aca="false">F729+F724</f>
        <v>19570</v>
      </c>
      <c r="G723" s="20" t="n">
        <f aca="false">G729+G724</f>
        <v>19610</v>
      </c>
    </row>
    <row r="724" customFormat="false" ht="30" hidden="false" customHeight="false" outlineLevel="0" collapsed="false">
      <c r="A724" s="21" t="s">
        <v>521</v>
      </c>
      <c r="B724" s="19" t="s">
        <v>460</v>
      </c>
      <c r="C724" s="19" t="s">
        <v>171</v>
      </c>
      <c r="D724" s="22" t="s">
        <v>522</v>
      </c>
      <c r="E724" s="19"/>
      <c r="F724" s="20" t="n">
        <f aca="false">F725</f>
        <v>1320</v>
      </c>
      <c r="G724" s="20" t="n">
        <f aca="false">G725</f>
        <v>1320</v>
      </c>
    </row>
    <row r="725" customFormat="false" ht="60" hidden="false" customHeight="false" outlineLevel="0" collapsed="false">
      <c r="A725" s="39" t="s">
        <v>550</v>
      </c>
      <c r="B725" s="19" t="s">
        <v>460</v>
      </c>
      <c r="C725" s="19" t="s">
        <v>171</v>
      </c>
      <c r="D725" s="40" t="s">
        <v>551</v>
      </c>
      <c r="E725" s="25"/>
      <c r="F725" s="20" t="n">
        <f aca="false">F726</f>
        <v>1320</v>
      </c>
      <c r="G725" s="20" t="n">
        <f aca="false">G726</f>
        <v>1320</v>
      </c>
    </row>
    <row r="726" customFormat="false" ht="15" hidden="false" customHeight="false" outlineLevel="0" collapsed="false">
      <c r="A726" s="21" t="s">
        <v>552</v>
      </c>
      <c r="B726" s="19" t="s">
        <v>460</v>
      </c>
      <c r="C726" s="19" t="s">
        <v>171</v>
      </c>
      <c r="D726" s="22" t="s">
        <v>553</v>
      </c>
      <c r="E726" s="25"/>
      <c r="F726" s="20" t="n">
        <f aca="false">F727</f>
        <v>1320</v>
      </c>
      <c r="G726" s="20" t="n">
        <f aca="false">G727</f>
        <v>1320</v>
      </c>
    </row>
    <row r="727" customFormat="false" ht="15" hidden="false" customHeight="false" outlineLevel="0" collapsed="false">
      <c r="A727" s="26" t="s">
        <v>554</v>
      </c>
      <c r="B727" s="19" t="s">
        <v>460</v>
      </c>
      <c r="C727" s="19" t="s">
        <v>171</v>
      </c>
      <c r="D727" s="22" t="s">
        <v>553</v>
      </c>
      <c r="E727" s="19" t="s">
        <v>555</v>
      </c>
      <c r="F727" s="20" t="n">
        <f aca="false">F728</f>
        <v>1320</v>
      </c>
      <c r="G727" s="20" t="n">
        <f aca="false">G728</f>
        <v>1320</v>
      </c>
    </row>
    <row r="728" customFormat="false" ht="15" hidden="false" customHeight="false" outlineLevel="0" collapsed="false">
      <c r="A728" s="29" t="s">
        <v>556</v>
      </c>
      <c r="B728" s="19" t="s">
        <v>460</v>
      </c>
      <c r="C728" s="19" t="s">
        <v>171</v>
      </c>
      <c r="D728" s="22" t="s">
        <v>553</v>
      </c>
      <c r="E728" s="19" t="s">
        <v>557</v>
      </c>
      <c r="F728" s="20" t="n">
        <f aca="false">прил_7!G899</f>
        <v>1320</v>
      </c>
      <c r="G728" s="20" t="n">
        <f aca="false">прил_7!H899</f>
        <v>1320</v>
      </c>
    </row>
    <row r="729" customFormat="false" ht="15" hidden="false" customHeight="false" outlineLevel="0" collapsed="false">
      <c r="A729" s="21" t="s">
        <v>146</v>
      </c>
      <c r="B729" s="19" t="s">
        <v>460</v>
      </c>
      <c r="C729" s="19" t="s">
        <v>171</v>
      </c>
      <c r="D729" s="22" t="s">
        <v>558</v>
      </c>
      <c r="E729" s="19"/>
      <c r="F729" s="20" t="n">
        <f aca="false">F730</f>
        <v>18250</v>
      </c>
      <c r="G729" s="20" t="n">
        <f aca="false">G730</f>
        <v>18290</v>
      </c>
    </row>
    <row r="730" customFormat="false" ht="30" hidden="false" customHeight="false" outlineLevel="0" collapsed="false">
      <c r="A730" s="21" t="s">
        <v>26</v>
      </c>
      <c r="B730" s="19" t="s">
        <v>460</v>
      </c>
      <c r="C730" s="19" t="s">
        <v>171</v>
      </c>
      <c r="D730" s="22" t="s">
        <v>559</v>
      </c>
      <c r="E730" s="19"/>
      <c r="F730" s="20" t="n">
        <f aca="false">F731</f>
        <v>18250</v>
      </c>
      <c r="G730" s="20" t="n">
        <f aca="false">G731</f>
        <v>18290</v>
      </c>
    </row>
    <row r="731" customFormat="false" ht="15" hidden="false" customHeight="false" outlineLevel="0" collapsed="false">
      <c r="A731" s="30" t="s">
        <v>136</v>
      </c>
      <c r="B731" s="19" t="s">
        <v>460</v>
      </c>
      <c r="C731" s="19" t="s">
        <v>171</v>
      </c>
      <c r="D731" s="22" t="s">
        <v>560</v>
      </c>
      <c r="E731" s="19"/>
      <c r="F731" s="20" t="n">
        <f aca="false">F732+F734+F736</f>
        <v>18250</v>
      </c>
      <c r="G731" s="20" t="n">
        <f aca="false">G732+G734+G736</f>
        <v>18290</v>
      </c>
    </row>
    <row r="732" customFormat="false" ht="60" hidden="false" customHeight="false" outlineLevel="0" collapsed="false">
      <c r="A732" s="23" t="s">
        <v>30</v>
      </c>
      <c r="B732" s="19" t="s">
        <v>460</v>
      </c>
      <c r="C732" s="19" t="s">
        <v>171</v>
      </c>
      <c r="D732" s="22" t="s">
        <v>560</v>
      </c>
      <c r="E732" s="19" t="n">
        <v>100</v>
      </c>
      <c r="F732" s="20" t="n">
        <f aca="false">F733</f>
        <v>12595</v>
      </c>
      <c r="G732" s="20" t="n">
        <f aca="false">G733</f>
        <v>12595</v>
      </c>
    </row>
    <row r="733" customFormat="false" ht="30" hidden="false" customHeight="false" outlineLevel="0" collapsed="false">
      <c r="A733" s="23" t="s">
        <v>32</v>
      </c>
      <c r="B733" s="19" t="s">
        <v>460</v>
      </c>
      <c r="C733" s="19" t="s">
        <v>171</v>
      </c>
      <c r="D733" s="22" t="s">
        <v>560</v>
      </c>
      <c r="E733" s="19" t="s">
        <v>33</v>
      </c>
      <c r="F733" s="20" t="n">
        <f aca="false">прил_7!G904</f>
        <v>12595</v>
      </c>
      <c r="G733" s="20" t="n">
        <f aca="false">прил_7!H904</f>
        <v>12595</v>
      </c>
    </row>
    <row r="734" customFormat="false" ht="30" hidden="false" customHeight="false" outlineLevel="0" collapsed="false">
      <c r="A734" s="23" t="s">
        <v>44</v>
      </c>
      <c r="B734" s="19" t="s">
        <v>460</v>
      </c>
      <c r="C734" s="19" t="s">
        <v>171</v>
      </c>
      <c r="D734" s="22" t="s">
        <v>560</v>
      </c>
      <c r="E734" s="19" t="s">
        <v>45</v>
      </c>
      <c r="F734" s="20" t="n">
        <f aca="false">F735</f>
        <v>5338</v>
      </c>
      <c r="G734" s="20" t="n">
        <f aca="false">G735</f>
        <v>5378</v>
      </c>
    </row>
    <row r="735" customFormat="false" ht="30" hidden="false" customHeight="false" outlineLevel="0" collapsed="false">
      <c r="A735" s="23" t="s">
        <v>46</v>
      </c>
      <c r="B735" s="19" t="s">
        <v>460</v>
      </c>
      <c r="C735" s="19" t="s">
        <v>171</v>
      </c>
      <c r="D735" s="22" t="s">
        <v>560</v>
      </c>
      <c r="E735" s="19" t="s">
        <v>47</v>
      </c>
      <c r="F735" s="20" t="n">
        <f aca="false">прил_7!G906</f>
        <v>5338</v>
      </c>
      <c r="G735" s="20" t="n">
        <f aca="false">прил_7!H906</f>
        <v>5378</v>
      </c>
    </row>
    <row r="736" customFormat="false" ht="15" hidden="false" customHeight="false" outlineLevel="0" collapsed="false">
      <c r="A736" s="23" t="s">
        <v>60</v>
      </c>
      <c r="B736" s="19" t="s">
        <v>460</v>
      </c>
      <c r="C736" s="19" t="s">
        <v>171</v>
      </c>
      <c r="D736" s="22" t="s">
        <v>560</v>
      </c>
      <c r="E736" s="19" t="s">
        <v>61</v>
      </c>
      <c r="F736" s="20" t="n">
        <f aca="false">F737</f>
        <v>317</v>
      </c>
      <c r="G736" s="20" t="n">
        <f aca="false">G737</f>
        <v>317</v>
      </c>
    </row>
    <row r="737" customFormat="false" ht="15" hidden="false" customHeight="false" outlineLevel="0" collapsed="false">
      <c r="A737" s="26" t="s">
        <v>62</v>
      </c>
      <c r="B737" s="19" t="s">
        <v>460</v>
      </c>
      <c r="C737" s="19" t="s">
        <v>171</v>
      </c>
      <c r="D737" s="22" t="s">
        <v>560</v>
      </c>
      <c r="E737" s="19" t="s">
        <v>63</v>
      </c>
      <c r="F737" s="20" t="n">
        <f aca="false">прил_7!G908</f>
        <v>317</v>
      </c>
      <c r="G737" s="20" t="n">
        <f aca="false">прил_7!H908</f>
        <v>317</v>
      </c>
    </row>
    <row r="738" customFormat="false" ht="15" hidden="false" customHeight="false" outlineLevel="0" collapsed="false">
      <c r="A738" s="21" t="s">
        <v>50</v>
      </c>
      <c r="B738" s="19" t="s">
        <v>460</v>
      </c>
      <c r="C738" s="19" t="s">
        <v>171</v>
      </c>
      <c r="D738" s="22" t="s">
        <v>51</v>
      </c>
      <c r="E738" s="19"/>
      <c r="F738" s="20" t="n">
        <f aca="false">F739</f>
        <v>6548</v>
      </c>
      <c r="G738" s="20" t="n">
        <f aca="false">G739</f>
        <v>6548</v>
      </c>
    </row>
    <row r="739" customFormat="false" ht="30" hidden="false" customHeight="false" outlineLevel="0" collapsed="false">
      <c r="A739" s="21" t="s">
        <v>561</v>
      </c>
      <c r="B739" s="19" t="s">
        <v>460</v>
      </c>
      <c r="C739" s="19" t="s">
        <v>171</v>
      </c>
      <c r="D739" s="22" t="s">
        <v>562</v>
      </c>
      <c r="E739" s="19"/>
      <c r="F739" s="20" t="n">
        <f aca="false">F740</f>
        <v>6548</v>
      </c>
      <c r="G739" s="20" t="n">
        <f aca="false">G740</f>
        <v>6548</v>
      </c>
    </row>
    <row r="740" customFormat="false" ht="45" hidden="false" customHeight="false" outlineLevel="0" collapsed="false">
      <c r="A740" s="24" t="s">
        <v>563</v>
      </c>
      <c r="B740" s="19" t="s">
        <v>460</v>
      </c>
      <c r="C740" s="19" t="s">
        <v>171</v>
      </c>
      <c r="D740" s="22" t="s">
        <v>564</v>
      </c>
      <c r="E740" s="19"/>
      <c r="F740" s="20" t="n">
        <f aca="false">F741</f>
        <v>6548</v>
      </c>
      <c r="G740" s="20" t="n">
        <f aca="false">G741</f>
        <v>6548</v>
      </c>
    </row>
    <row r="741" customFormat="false" ht="15" hidden="false" customHeight="false" outlineLevel="0" collapsed="false">
      <c r="A741" s="24" t="s">
        <v>565</v>
      </c>
      <c r="B741" s="19" t="s">
        <v>460</v>
      </c>
      <c r="C741" s="19" t="s">
        <v>171</v>
      </c>
      <c r="D741" s="22" t="s">
        <v>566</v>
      </c>
      <c r="E741" s="19"/>
      <c r="F741" s="20" t="n">
        <f aca="false">F742+F744</f>
        <v>6548</v>
      </c>
      <c r="G741" s="20" t="n">
        <f aca="false">G742+G744</f>
        <v>6548</v>
      </c>
    </row>
    <row r="742" customFormat="false" ht="30" hidden="false" customHeight="false" outlineLevel="0" collapsed="false">
      <c r="A742" s="23" t="s">
        <v>44</v>
      </c>
      <c r="B742" s="19" t="s">
        <v>460</v>
      </c>
      <c r="C742" s="19" t="s">
        <v>171</v>
      </c>
      <c r="D742" s="22" t="s">
        <v>566</v>
      </c>
      <c r="E742" s="19" t="s">
        <v>45</v>
      </c>
      <c r="F742" s="20" t="n">
        <f aca="false">F743</f>
        <v>6093</v>
      </c>
      <c r="G742" s="20" t="n">
        <f aca="false">G743</f>
        <v>6093</v>
      </c>
    </row>
    <row r="743" customFormat="false" ht="30" hidden="false" customHeight="false" outlineLevel="0" collapsed="false">
      <c r="A743" s="23" t="s">
        <v>46</v>
      </c>
      <c r="B743" s="19" t="s">
        <v>460</v>
      </c>
      <c r="C743" s="19" t="s">
        <v>171</v>
      </c>
      <c r="D743" s="22" t="s">
        <v>566</v>
      </c>
      <c r="E743" s="19" t="s">
        <v>47</v>
      </c>
      <c r="F743" s="20" t="n">
        <f aca="false">прил_7!G914</f>
        <v>6093</v>
      </c>
      <c r="G743" s="20" t="n">
        <f aca="false">прил_7!H914</f>
        <v>6093</v>
      </c>
    </row>
    <row r="744" customFormat="false" ht="30" hidden="false" customHeight="false" outlineLevel="0" collapsed="false">
      <c r="A744" s="23" t="s">
        <v>124</v>
      </c>
      <c r="B744" s="19" t="s">
        <v>460</v>
      </c>
      <c r="C744" s="19" t="s">
        <v>171</v>
      </c>
      <c r="D744" s="22" t="s">
        <v>566</v>
      </c>
      <c r="E744" s="19" t="s">
        <v>125</v>
      </c>
      <c r="F744" s="20" t="n">
        <f aca="false">F745</f>
        <v>455</v>
      </c>
      <c r="G744" s="20" t="n">
        <f aca="false">G745</f>
        <v>455</v>
      </c>
    </row>
    <row r="745" customFormat="false" ht="15" hidden="false" customHeight="false" outlineLevel="0" collapsed="false">
      <c r="A745" s="23" t="s">
        <v>126</v>
      </c>
      <c r="B745" s="19" t="s">
        <v>460</v>
      </c>
      <c r="C745" s="19" t="s">
        <v>171</v>
      </c>
      <c r="D745" s="22" t="s">
        <v>566</v>
      </c>
      <c r="E745" s="19" t="s">
        <v>127</v>
      </c>
      <c r="F745" s="20" t="n">
        <f aca="false">прил_7!G583</f>
        <v>455</v>
      </c>
      <c r="G745" s="20" t="n">
        <f aca="false">прил_7!H583</f>
        <v>455</v>
      </c>
    </row>
    <row r="746" customFormat="false" ht="15.6" hidden="false" customHeight="false" outlineLevel="0" collapsed="false">
      <c r="A746" s="15" t="s">
        <v>567</v>
      </c>
      <c r="B746" s="16" t="s">
        <v>253</v>
      </c>
      <c r="C746" s="16"/>
      <c r="D746" s="16"/>
      <c r="E746" s="16"/>
      <c r="F746" s="17" t="n">
        <f aca="false">F747</f>
        <v>114571.7</v>
      </c>
      <c r="G746" s="17" t="n">
        <f aca="false">G747</f>
        <v>109336.5</v>
      </c>
    </row>
    <row r="747" customFormat="false" ht="15" hidden="false" customHeight="false" outlineLevel="0" collapsed="false">
      <c r="A747" s="18" t="s">
        <v>568</v>
      </c>
      <c r="B747" s="19" t="s">
        <v>253</v>
      </c>
      <c r="C747" s="19" t="s">
        <v>19</v>
      </c>
      <c r="D747" s="19"/>
      <c r="E747" s="19"/>
      <c r="F747" s="20" t="n">
        <f aca="false">F748+F775+F781+F797+F803</f>
        <v>114571.7</v>
      </c>
      <c r="G747" s="20" t="n">
        <f aca="false">G748+G775+G781+G797+G803</f>
        <v>109336.5</v>
      </c>
    </row>
    <row r="748" customFormat="false" ht="15" hidden="false" customHeight="false" outlineLevel="0" collapsed="false">
      <c r="A748" s="21" t="s">
        <v>92</v>
      </c>
      <c r="B748" s="19" t="s">
        <v>253</v>
      </c>
      <c r="C748" s="19" t="s">
        <v>19</v>
      </c>
      <c r="D748" s="22" t="s">
        <v>93</v>
      </c>
      <c r="E748" s="31"/>
      <c r="F748" s="20" t="n">
        <f aca="false">F749+F757+F765+F770</f>
        <v>101138</v>
      </c>
      <c r="G748" s="20" t="n">
        <f aca="false">G749+G757+G765+G770</f>
        <v>105501</v>
      </c>
    </row>
    <row r="749" customFormat="false" ht="15" hidden="false" customHeight="false" outlineLevel="0" collapsed="false">
      <c r="A749" s="21" t="s">
        <v>569</v>
      </c>
      <c r="B749" s="19" t="s">
        <v>253</v>
      </c>
      <c r="C749" s="19" t="s">
        <v>19</v>
      </c>
      <c r="D749" s="22" t="s">
        <v>570</v>
      </c>
      <c r="E749" s="19"/>
      <c r="F749" s="20" t="n">
        <f aca="false">F750</f>
        <v>20570</v>
      </c>
      <c r="G749" s="20" t="n">
        <f aca="false">G750</f>
        <v>21339</v>
      </c>
    </row>
    <row r="750" customFormat="false" ht="45" hidden="false" customHeight="false" outlineLevel="0" collapsed="false">
      <c r="A750" s="21" t="s">
        <v>571</v>
      </c>
      <c r="B750" s="19" t="s">
        <v>253</v>
      </c>
      <c r="C750" s="19" t="s">
        <v>19</v>
      </c>
      <c r="D750" s="22" t="s">
        <v>572</v>
      </c>
      <c r="E750" s="19"/>
      <c r="F750" s="20" t="n">
        <f aca="false">F751+F754</f>
        <v>20570</v>
      </c>
      <c r="G750" s="20" t="n">
        <f aca="false">G751+G754</f>
        <v>21339</v>
      </c>
    </row>
    <row r="751" customFormat="false" ht="45" hidden="false" customHeight="false" outlineLevel="0" collapsed="false">
      <c r="A751" s="49" t="s">
        <v>573</v>
      </c>
      <c r="B751" s="19" t="s">
        <v>253</v>
      </c>
      <c r="C751" s="19" t="s">
        <v>19</v>
      </c>
      <c r="D751" s="22" t="s">
        <v>574</v>
      </c>
      <c r="E751" s="19"/>
      <c r="F751" s="20" t="n">
        <f aca="false">F752</f>
        <v>350</v>
      </c>
      <c r="G751" s="20" t="n">
        <f aca="false">G752</f>
        <v>350</v>
      </c>
    </row>
    <row r="752" customFormat="false" ht="30" hidden="false" customHeight="false" outlineLevel="0" collapsed="false">
      <c r="A752" s="23" t="s">
        <v>124</v>
      </c>
      <c r="B752" s="19" t="s">
        <v>253</v>
      </c>
      <c r="C752" s="19" t="s">
        <v>19</v>
      </c>
      <c r="D752" s="22" t="s">
        <v>574</v>
      </c>
      <c r="E752" s="19" t="s">
        <v>125</v>
      </c>
      <c r="F752" s="20" t="n">
        <f aca="false">F753</f>
        <v>350</v>
      </c>
      <c r="G752" s="20" t="n">
        <f aca="false">G753</f>
        <v>350</v>
      </c>
    </row>
    <row r="753" customFormat="false" ht="15" hidden="false" customHeight="false" outlineLevel="0" collapsed="false">
      <c r="A753" s="23" t="s">
        <v>126</v>
      </c>
      <c r="B753" s="19" t="s">
        <v>253</v>
      </c>
      <c r="C753" s="19" t="s">
        <v>19</v>
      </c>
      <c r="D753" s="22" t="s">
        <v>574</v>
      </c>
      <c r="E753" s="19" t="s">
        <v>127</v>
      </c>
      <c r="F753" s="20" t="n">
        <f aca="false">прил_7!G591</f>
        <v>350</v>
      </c>
      <c r="G753" s="20" t="n">
        <f aca="false">прил_7!H591</f>
        <v>350</v>
      </c>
    </row>
    <row r="754" customFormat="false" ht="30" hidden="false" customHeight="false" outlineLevel="0" collapsed="false">
      <c r="A754" s="49" t="s">
        <v>575</v>
      </c>
      <c r="B754" s="19" t="s">
        <v>253</v>
      </c>
      <c r="C754" s="19" t="s">
        <v>19</v>
      </c>
      <c r="D754" s="22" t="s">
        <v>576</v>
      </c>
      <c r="E754" s="19"/>
      <c r="F754" s="20" t="n">
        <f aca="false">F755</f>
        <v>20220</v>
      </c>
      <c r="G754" s="20" t="n">
        <f aca="false">G755</f>
        <v>20989</v>
      </c>
    </row>
    <row r="755" customFormat="false" ht="30" hidden="false" customHeight="false" outlineLevel="0" collapsed="false">
      <c r="A755" s="23" t="s">
        <v>124</v>
      </c>
      <c r="B755" s="19" t="s">
        <v>253</v>
      </c>
      <c r="C755" s="19" t="s">
        <v>19</v>
      </c>
      <c r="D755" s="22" t="s">
        <v>576</v>
      </c>
      <c r="E755" s="19" t="s">
        <v>125</v>
      </c>
      <c r="F755" s="20" t="n">
        <f aca="false">F756</f>
        <v>20220</v>
      </c>
      <c r="G755" s="20" t="n">
        <f aca="false">G756</f>
        <v>20989</v>
      </c>
    </row>
    <row r="756" customFormat="false" ht="15" hidden="false" customHeight="false" outlineLevel="0" collapsed="false">
      <c r="A756" s="23" t="s">
        <v>126</v>
      </c>
      <c r="B756" s="19" t="s">
        <v>253</v>
      </c>
      <c r="C756" s="19" t="s">
        <v>19</v>
      </c>
      <c r="D756" s="22" t="s">
        <v>576</v>
      </c>
      <c r="E756" s="19" t="s">
        <v>127</v>
      </c>
      <c r="F756" s="20" t="n">
        <f aca="false">прил_7!G594</f>
        <v>20220</v>
      </c>
      <c r="G756" s="20" t="n">
        <f aca="false">прил_7!H594</f>
        <v>20989</v>
      </c>
    </row>
    <row r="757" customFormat="false" ht="45" hidden="false" customHeight="false" outlineLevel="0" collapsed="false">
      <c r="A757" s="21" t="s">
        <v>577</v>
      </c>
      <c r="B757" s="19" t="s">
        <v>253</v>
      </c>
      <c r="C757" s="19" t="s">
        <v>19</v>
      </c>
      <c r="D757" s="22" t="s">
        <v>578</v>
      </c>
      <c r="E757" s="19"/>
      <c r="F757" s="20" t="n">
        <f aca="false">F758</f>
        <v>76863</v>
      </c>
      <c r="G757" s="20" t="n">
        <f aca="false">G758</f>
        <v>78757</v>
      </c>
    </row>
    <row r="758" customFormat="false" ht="30" hidden="false" customHeight="false" outlineLevel="0" collapsed="false">
      <c r="A758" s="21" t="s">
        <v>579</v>
      </c>
      <c r="B758" s="19" t="s">
        <v>253</v>
      </c>
      <c r="C758" s="19" t="s">
        <v>19</v>
      </c>
      <c r="D758" s="22" t="s">
        <v>580</v>
      </c>
      <c r="E758" s="19"/>
      <c r="F758" s="20" t="n">
        <f aca="false">F762+F759</f>
        <v>76863</v>
      </c>
      <c r="G758" s="20" t="n">
        <f aca="false">G762+G759</f>
        <v>78757</v>
      </c>
    </row>
    <row r="759" customFormat="false" ht="15" hidden="false" customHeight="false" outlineLevel="0" collapsed="false">
      <c r="A759" s="21" t="s">
        <v>581</v>
      </c>
      <c r="B759" s="19" t="s">
        <v>253</v>
      </c>
      <c r="C759" s="19" t="s">
        <v>19</v>
      </c>
      <c r="D759" s="22" t="s">
        <v>582</v>
      </c>
      <c r="E759" s="19"/>
      <c r="F759" s="20" t="n">
        <f aca="false">F760</f>
        <v>5400</v>
      </c>
      <c r="G759" s="20" t="n">
        <f aca="false">G760</f>
        <v>5490</v>
      </c>
    </row>
    <row r="760" customFormat="false" ht="30" hidden="false" customHeight="false" outlineLevel="0" collapsed="false">
      <c r="A760" s="23" t="s">
        <v>124</v>
      </c>
      <c r="B760" s="19" t="s">
        <v>253</v>
      </c>
      <c r="C760" s="19" t="s">
        <v>19</v>
      </c>
      <c r="D760" s="22" t="s">
        <v>582</v>
      </c>
      <c r="E760" s="19" t="s">
        <v>125</v>
      </c>
      <c r="F760" s="20" t="n">
        <f aca="false">F761</f>
        <v>5400</v>
      </c>
      <c r="G760" s="20" t="n">
        <f aca="false">G761</f>
        <v>5490</v>
      </c>
    </row>
    <row r="761" customFormat="false" ht="15" hidden="false" customHeight="false" outlineLevel="0" collapsed="false">
      <c r="A761" s="23" t="s">
        <v>126</v>
      </c>
      <c r="B761" s="19" t="s">
        <v>253</v>
      </c>
      <c r="C761" s="19" t="s">
        <v>19</v>
      </c>
      <c r="D761" s="22" t="s">
        <v>582</v>
      </c>
      <c r="E761" s="19" t="s">
        <v>127</v>
      </c>
      <c r="F761" s="20" t="n">
        <f aca="false">прил_7!G599</f>
        <v>5400</v>
      </c>
      <c r="G761" s="20" t="n">
        <f aca="false">прил_7!H599</f>
        <v>5490</v>
      </c>
    </row>
    <row r="762" customFormat="false" ht="30" hidden="false" customHeight="false" outlineLevel="0" collapsed="false">
      <c r="A762" s="49" t="s">
        <v>583</v>
      </c>
      <c r="B762" s="19" t="s">
        <v>253</v>
      </c>
      <c r="C762" s="19" t="s">
        <v>19</v>
      </c>
      <c r="D762" s="22" t="s">
        <v>584</v>
      </c>
      <c r="E762" s="19"/>
      <c r="F762" s="20" t="n">
        <f aca="false">F763</f>
        <v>71463</v>
      </c>
      <c r="G762" s="20" t="n">
        <f aca="false">G763</f>
        <v>73267</v>
      </c>
    </row>
    <row r="763" customFormat="false" ht="30" hidden="false" customHeight="false" outlineLevel="0" collapsed="false">
      <c r="A763" s="23" t="s">
        <v>124</v>
      </c>
      <c r="B763" s="19" t="s">
        <v>253</v>
      </c>
      <c r="C763" s="19" t="s">
        <v>19</v>
      </c>
      <c r="D763" s="22" t="s">
        <v>584</v>
      </c>
      <c r="E763" s="19" t="s">
        <v>125</v>
      </c>
      <c r="F763" s="20" t="n">
        <f aca="false">F764</f>
        <v>71463</v>
      </c>
      <c r="G763" s="20" t="n">
        <f aca="false">G764</f>
        <v>73267</v>
      </c>
    </row>
    <row r="764" customFormat="false" ht="15" hidden="false" customHeight="false" outlineLevel="0" collapsed="false">
      <c r="A764" s="23" t="s">
        <v>126</v>
      </c>
      <c r="B764" s="19" t="s">
        <v>253</v>
      </c>
      <c r="C764" s="19" t="s">
        <v>19</v>
      </c>
      <c r="D764" s="22" t="s">
        <v>584</v>
      </c>
      <c r="E764" s="19" t="s">
        <v>127</v>
      </c>
      <c r="F764" s="20" t="n">
        <f aca="false">прил_7!G602</f>
        <v>71463</v>
      </c>
      <c r="G764" s="20" t="n">
        <f aca="false">прил_7!H602</f>
        <v>73267</v>
      </c>
    </row>
    <row r="765" customFormat="false" ht="15" hidden="false" customHeight="false" outlineLevel="0" collapsed="false">
      <c r="A765" s="21" t="s">
        <v>146</v>
      </c>
      <c r="B765" s="19" t="s">
        <v>253</v>
      </c>
      <c r="C765" s="19" t="s">
        <v>19</v>
      </c>
      <c r="D765" s="22" t="s">
        <v>585</v>
      </c>
      <c r="E765" s="19"/>
      <c r="F765" s="20" t="n">
        <f aca="false">F766</f>
        <v>2705</v>
      </c>
      <c r="G765" s="20" t="n">
        <f aca="false">G766</f>
        <v>2905</v>
      </c>
    </row>
    <row r="766" customFormat="false" ht="30" hidden="false" customHeight="false" outlineLevel="0" collapsed="false">
      <c r="A766" s="21" t="s">
        <v>26</v>
      </c>
      <c r="B766" s="19" t="s">
        <v>253</v>
      </c>
      <c r="C766" s="19" t="s">
        <v>19</v>
      </c>
      <c r="D766" s="22" t="s">
        <v>586</v>
      </c>
      <c r="E766" s="19"/>
      <c r="F766" s="20" t="n">
        <f aca="false">F767</f>
        <v>2705</v>
      </c>
      <c r="G766" s="20" t="n">
        <f aca="false">G767</f>
        <v>2905</v>
      </c>
    </row>
    <row r="767" customFormat="false" ht="15" hidden="false" customHeight="false" outlineLevel="0" collapsed="false">
      <c r="A767" s="30" t="s">
        <v>581</v>
      </c>
      <c r="B767" s="19" t="s">
        <v>253</v>
      </c>
      <c r="C767" s="19" t="s">
        <v>19</v>
      </c>
      <c r="D767" s="22" t="s">
        <v>587</v>
      </c>
      <c r="E767" s="19"/>
      <c r="F767" s="20" t="n">
        <f aca="false">F768</f>
        <v>2705</v>
      </c>
      <c r="G767" s="20" t="n">
        <f aca="false">G768</f>
        <v>2905</v>
      </c>
    </row>
    <row r="768" customFormat="false" ht="30" hidden="false" customHeight="false" outlineLevel="0" collapsed="false">
      <c r="A768" s="23" t="s">
        <v>44</v>
      </c>
      <c r="B768" s="19" t="s">
        <v>253</v>
      </c>
      <c r="C768" s="19" t="s">
        <v>19</v>
      </c>
      <c r="D768" s="22" t="s">
        <v>587</v>
      </c>
      <c r="E768" s="19" t="s">
        <v>45</v>
      </c>
      <c r="F768" s="20" t="n">
        <f aca="false">F769</f>
        <v>2705</v>
      </c>
      <c r="G768" s="20" t="n">
        <f aca="false">G769</f>
        <v>2905</v>
      </c>
    </row>
    <row r="769" customFormat="false" ht="30" hidden="false" customHeight="false" outlineLevel="0" collapsed="false">
      <c r="A769" s="23" t="s">
        <v>46</v>
      </c>
      <c r="B769" s="19" t="s">
        <v>253</v>
      </c>
      <c r="C769" s="19" t="s">
        <v>19</v>
      </c>
      <c r="D769" s="22" t="s">
        <v>587</v>
      </c>
      <c r="E769" s="19" t="s">
        <v>47</v>
      </c>
      <c r="F769" s="20" t="n">
        <f aca="false">прил_7!G607</f>
        <v>2705</v>
      </c>
      <c r="G769" s="20" t="n">
        <f aca="false">прил_7!H607</f>
        <v>2905</v>
      </c>
    </row>
    <row r="770" customFormat="false" ht="15" hidden="false" customHeight="false" outlineLevel="0" collapsed="false">
      <c r="A770" s="21" t="s">
        <v>588</v>
      </c>
      <c r="B770" s="19" t="s">
        <v>253</v>
      </c>
      <c r="C770" s="19" t="s">
        <v>19</v>
      </c>
      <c r="D770" s="22" t="s">
        <v>589</v>
      </c>
      <c r="E770" s="25"/>
      <c r="F770" s="20" t="n">
        <f aca="false">F771</f>
        <v>1000</v>
      </c>
      <c r="G770" s="20" t="n">
        <f aca="false">G771</f>
        <v>2500</v>
      </c>
    </row>
    <row r="771" customFormat="false" ht="30" hidden="false" customHeight="false" outlineLevel="0" collapsed="false">
      <c r="A771" s="21" t="s">
        <v>590</v>
      </c>
      <c r="B771" s="19" t="s">
        <v>253</v>
      </c>
      <c r="C771" s="19" t="s">
        <v>19</v>
      </c>
      <c r="D771" s="22" t="s">
        <v>591</v>
      </c>
      <c r="E771" s="25"/>
      <c r="F771" s="20" t="n">
        <f aca="false">F772</f>
        <v>1000</v>
      </c>
      <c r="G771" s="20" t="n">
        <f aca="false">G772</f>
        <v>2500</v>
      </c>
    </row>
    <row r="772" customFormat="false" ht="30" hidden="false" customHeight="false" outlineLevel="0" collapsed="false">
      <c r="A772" s="50" t="s">
        <v>592</v>
      </c>
      <c r="B772" s="19" t="s">
        <v>253</v>
      </c>
      <c r="C772" s="19" t="s">
        <v>19</v>
      </c>
      <c r="D772" s="22" t="s">
        <v>593</v>
      </c>
      <c r="E772" s="19"/>
      <c r="F772" s="20" t="n">
        <f aca="false">F773</f>
        <v>1000</v>
      </c>
      <c r="G772" s="20" t="n">
        <f aca="false">G773</f>
        <v>2500</v>
      </c>
    </row>
    <row r="773" customFormat="false" ht="30" hidden="false" customHeight="false" outlineLevel="0" collapsed="false">
      <c r="A773" s="23" t="s">
        <v>124</v>
      </c>
      <c r="B773" s="19" t="s">
        <v>253</v>
      </c>
      <c r="C773" s="19" t="s">
        <v>19</v>
      </c>
      <c r="D773" s="22" t="s">
        <v>593</v>
      </c>
      <c r="E773" s="19" t="n">
        <v>600</v>
      </c>
      <c r="F773" s="20" t="n">
        <f aca="false">F774</f>
        <v>1000</v>
      </c>
      <c r="G773" s="20" t="n">
        <f aca="false">G774</f>
        <v>2500</v>
      </c>
    </row>
    <row r="774" customFormat="false" ht="15" hidden="false" customHeight="false" outlineLevel="0" collapsed="false">
      <c r="A774" s="23" t="s">
        <v>126</v>
      </c>
      <c r="B774" s="19" t="s">
        <v>253</v>
      </c>
      <c r="C774" s="19" t="s">
        <v>19</v>
      </c>
      <c r="D774" s="22" t="s">
        <v>593</v>
      </c>
      <c r="E774" s="19" t="n">
        <v>610</v>
      </c>
      <c r="F774" s="20" t="n">
        <f aca="false">прил_7!G612</f>
        <v>1000</v>
      </c>
      <c r="G774" s="20" t="n">
        <f aca="false">прил_7!H612</f>
        <v>2500</v>
      </c>
    </row>
    <row r="775" customFormat="false" ht="15" hidden="false" customHeight="false" outlineLevel="0" collapsed="false">
      <c r="A775" s="21" t="s">
        <v>50</v>
      </c>
      <c r="B775" s="19" t="s">
        <v>253</v>
      </c>
      <c r="C775" s="19" t="s">
        <v>19</v>
      </c>
      <c r="D775" s="22" t="s">
        <v>51</v>
      </c>
      <c r="E775" s="19"/>
      <c r="F775" s="20" t="n">
        <f aca="false">F776</f>
        <v>0</v>
      </c>
      <c r="G775" s="20" t="n">
        <f aca="false">G776</f>
        <v>401.8</v>
      </c>
    </row>
    <row r="776" customFormat="false" ht="15" hidden="false" customHeight="false" outlineLevel="0" collapsed="false">
      <c r="A776" s="21" t="s">
        <v>476</v>
      </c>
      <c r="B776" s="19" t="s">
        <v>253</v>
      </c>
      <c r="C776" s="19" t="s">
        <v>19</v>
      </c>
      <c r="D776" s="22" t="s">
        <v>477</v>
      </c>
      <c r="E776" s="19"/>
      <c r="F776" s="20" t="n">
        <f aca="false">F777</f>
        <v>0</v>
      </c>
      <c r="G776" s="20" t="n">
        <f aca="false">G777</f>
        <v>401.8</v>
      </c>
    </row>
    <row r="777" customFormat="false" ht="45" hidden="false" customHeight="false" outlineLevel="0" collapsed="false">
      <c r="A777" s="24" t="s">
        <v>478</v>
      </c>
      <c r="B777" s="19" t="s">
        <v>253</v>
      </c>
      <c r="C777" s="19" t="s">
        <v>19</v>
      </c>
      <c r="D777" s="22" t="s">
        <v>479</v>
      </c>
      <c r="E777" s="19"/>
      <c r="F777" s="20" t="n">
        <f aca="false">F778</f>
        <v>0</v>
      </c>
      <c r="G777" s="20" t="n">
        <f aca="false">G778</f>
        <v>401.8</v>
      </c>
    </row>
    <row r="778" customFormat="false" ht="60" hidden="false" customHeight="false" outlineLevel="0" collapsed="false">
      <c r="A778" s="24" t="s">
        <v>594</v>
      </c>
      <c r="B778" s="19" t="s">
        <v>253</v>
      </c>
      <c r="C778" s="19" t="s">
        <v>19</v>
      </c>
      <c r="D778" s="22" t="s">
        <v>595</v>
      </c>
      <c r="E778" s="25"/>
      <c r="F778" s="20" t="n">
        <f aca="false">F779</f>
        <v>0</v>
      </c>
      <c r="G778" s="20" t="n">
        <f aca="false">G779</f>
        <v>401.8</v>
      </c>
    </row>
    <row r="779" customFormat="false" ht="30" hidden="false" customHeight="false" outlineLevel="0" collapsed="false">
      <c r="A779" s="23" t="s">
        <v>124</v>
      </c>
      <c r="B779" s="19" t="s">
        <v>253</v>
      </c>
      <c r="C779" s="19" t="s">
        <v>19</v>
      </c>
      <c r="D779" s="22" t="s">
        <v>595</v>
      </c>
      <c r="E779" s="19" t="n">
        <v>600</v>
      </c>
      <c r="F779" s="20" t="n">
        <f aca="false">F780</f>
        <v>0</v>
      </c>
      <c r="G779" s="20" t="n">
        <f aca="false">G780</f>
        <v>401.8</v>
      </c>
    </row>
    <row r="780" customFormat="false" ht="15" hidden="false" customHeight="false" outlineLevel="0" collapsed="false">
      <c r="A780" s="23" t="s">
        <v>126</v>
      </c>
      <c r="B780" s="19" t="s">
        <v>253</v>
      </c>
      <c r="C780" s="19" t="s">
        <v>19</v>
      </c>
      <c r="D780" s="22" t="s">
        <v>595</v>
      </c>
      <c r="E780" s="19" t="n">
        <v>610</v>
      </c>
      <c r="F780" s="20" t="n">
        <f aca="false">прил_7!G618</f>
        <v>0</v>
      </c>
      <c r="G780" s="20" t="n">
        <f aca="false">прил_7!H618</f>
        <v>401.8</v>
      </c>
    </row>
    <row r="781" customFormat="false" ht="30" hidden="false" customHeight="false" outlineLevel="0" collapsed="false">
      <c r="A781" s="21" t="s">
        <v>116</v>
      </c>
      <c r="B781" s="19" t="s">
        <v>253</v>
      </c>
      <c r="C781" s="19" t="s">
        <v>19</v>
      </c>
      <c r="D781" s="22" t="s">
        <v>117</v>
      </c>
      <c r="E781" s="19"/>
      <c r="F781" s="20" t="n">
        <f aca="false">F787+F792+F782</f>
        <v>3133.7</v>
      </c>
      <c r="G781" s="20" t="n">
        <f aca="false">G787+G792+G782</f>
        <v>3133.7</v>
      </c>
    </row>
    <row r="782" customFormat="false" ht="30" hidden="false" customHeight="false" outlineLevel="0" collapsed="false">
      <c r="A782" s="21" t="s">
        <v>118</v>
      </c>
      <c r="B782" s="19" t="s">
        <v>253</v>
      </c>
      <c r="C782" s="19" t="s">
        <v>19</v>
      </c>
      <c r="D782" s="22" t="s">
        <v>119</v>
      </c>
      <c r="E782" s="19"/>
      <c r="F782" s="20" t="n">
        <f aca="false">F783</f>
        <v>2973.7</v>
      </c>
      <c r="G782" s="20" t="n">
        <f aca="false">G783</f>
        <v>2973.7</v>
      </c>
    </row>
    <row r="783" customFormat="false" ht="45" hidden="false" customHeight="false" outlineLevel="0" collapsed="false">
      <c r="A783" s="30" t="s">
        <v>120</v>
      </c>
      <c r="B783" s="19" t="s">
        <v>253</v>
      </c>
      <c r="C783" s="19" t="s">
        <v>19</v>
      </c>
      <c r="D783" s="22" t="s">
        <v>121</v>
      </c>
      <c r="E783" s="19"/>
      <c r="F783" s="20" t="n">
        <f aca="false">F784</f>
        <v>2973.7</v>
      </c>
      <c r="G783" s="20" t="n">
        <f aca="false">G784</f>
        <v>2973.7</v>
      </c>
    </row>
    <row r="784" customFormat="false" ht="15" hidden="false" customHeight="false" outlineLevel="0" collapsed="false">
      <c r="A784" s="23" t="s">
        <v>122</v>
      </c>
      <c r="B784" s="19" t="s">
        <v>253</v>
      </c>
      <c r="C784" s="19" t="s">
        <v>19</v>
      </c>
      <c r="D784" s="22" t="s">
        <v>123</v>
      </c>
      <c r="E784" s="19"/>
      <c r="F784" s="20" t="n">
        <f aca="false">F785</f>
        <v>2973.7</v>
      </c>
      <c r="G784" s="20" t="n">
        <f aca="false">G785</f>
        <v>2973.7</v>
      </c>
    </row>
    <row r="785" customFormat="false" ht="30" hidden="false" customHeight="false" outlineLevel="0" collapsed="false">
      <c r="A785" s="23" t="s">
        <v>124</v>
      </c>
      <c r="B785" s="19" t="s">
        <v>253</v>
      </c>
      <c r="C785" s="19" t="s">
        <v>19</v>
      </c>
      <c r="D785" s="22" t="s">
        <v>123</v>
      </c>
      <c r="E785" s="19" t="s">
        <v>125</v>
      </c>
      <c r="F785" s="20" t="n">
        <f aca="false">F786</f>
        <v>2973.7</v>
      </c>
      <c r="G785" s="20" t="n">
        <f aca="false">G786</f>
        <v>2973.7</v>
      </c>
    </row>
    <row r="786" customFormat="false" ht="15" hidden="false" customHeight="false" outlineLevel="0" collapsed="false">
      <c r="A786" s="23" t="s">
        <v>126</v>
      </c>
      <c r="B786" s="19" t="s">
        <v>253</v>
      </c>
      <c r="C786" s="19" t="s">
        <v>19</v>
      </c>
      <c r="D786" s="22" t="s">
        <v>123</v>
      </c>
      <c r="E786" s="19" t="s">
        <v>127</v>
      </c>
      <c r="F786" s="20" t="n">
        <f aca="false">прил_7!G624</f>
        <v>2973.7</v>
      </c>
      <c r="G786" s="20" t="n">
        <f aca="false">прил_7!H624</f>
        <v>2973.7</v>
      </c>
    </row>
    <row r="787" customFormat="false" ht="15" hidden="false" customHeight="false" outlineLevel="0" collapsed="false">
      <c r="A787" s="21" t="s">
        <v>227</v>
      </c>
      <c r="B787" s="19" t="s">
        <v>253</v>
      </c>
      <c r="C787" s="19" t="s">
        <v>19</v>
      </c>
      <c r="D787" s="22" t="s">
        <v>228</v>
      </c>
      <c r="E787" s="19"/>
      <c r="F787" s="20" t="n">
        <f aca="false">F788</f>
        <v>140</v>
      </c>
      <c r="G787" s="20" t="n">
        <f aca="false">G788</f>
        <v>140</v>
      </c>
    </row>
    <row r="788" customFormat="false" ht="30" hidden="false" customHeight="false" outlineLevel="0" collapsed="false">
      <c r="A788" s="30" t="s">
        <v>229</v>
      </c>
      <c r="B788" s="19" t="s">
        <v>253</v>
      </c>
      <c r="C788" s="19" t="s">
        <v>19</v>
      </c>
      <c r="D788" s="22" t="s">
        <v>230</v>
      </c>
      <c r="E788" s="19"/>
      <c r="F788" s="20" t="n">
        <f aca="false">F789</f>
        <v>140</v>
      </c>
      <c r="G788" s="20" t="n">
        <f aca="false">G789</f>
        <v>140</v>
      </c>
    </row>
    <row r="789" customFormat="false" ht="30" hidden="false" customHeight="false" outlineLevel="0" collapsed="false">
      <c r="A789" s="28" t="s">
        <v>231</v>
      </c>
      <c r="B789" s="19" t="s">
        <v>253</v>
      </c>
      <c r="C789" s="19" t="s">
        <v>19</v>
      </c>
      <c r="D789" s="22" t="s">
        <v>232</v>
      </c>
      <c r="E789" s="19"/>
      <c r="F789" s="20" t="n">
        <f aca="false">F790</f>
        <v>140</v>
      </c>
      <c r="G789" s="20" t="n">
        <f aca="false">G790</f>
        <v>140</v>
      </c>
    </row>
    <row r="790" customFormat="false" ht="30" hidden="false" customHeight="false" outlineLevel="0" collapsed="false">
      <c r="A790" s="23" t="s">
        <v>124</v>
      </c>
      <c r="B790" s="19" t="s">
        <v>253</v>
      </c>
      <c r="C790" s="19" t="s">
        <v>19</v>
      </c>
      <c r="D790" s="22" t="s">
        <v>232</v>
      </c>
      <c r="E790" s="19" t="s">
        <v>125</v>
      </c>
      <c r="F790" s="20" t="n">
        <f aca="false">F791</f>
        <v>140</v>
      </c>
      <c r="G790" s="20" t="n">
        <f aca="false">G791</f>
        <v>140</v>
      </c>
    </row>
    <row r="791" customFormat="false" ht="15" hidden="false" customHeight="false" outlineLevel="0" collapsed="false">
      <c r="A791" s="23" t="s">
        <v>126</v>
      </c>
      <c r="B791" s="19" t="s">
        <v>253</v>
      </c>
      <c r="C791" s="19" t="s">
        <v>19</v>
      </c>
      <c r="D791" s="22" t="s">
        <v>232</v>
      </c>
      <c r="E791" s="19" t="s">
        <v>127</v>
      </c>
      <c r="F791" s="20" t="n">
        <f aca="false">прил_7!G629</f>
        <v>140</v>
      </c>
      <c r="G791" s="20" t="n">
        <f aca="false">прил_7!H629</f>
        <v>140</v>
      </c>
    </row>
    <row r="792" customFormat="false" ht="30" hidden="false" customHeight="false" outlineLevel="0" collapsed="false">
      <c r="A792" s="21" t="s">
        <v>186</v>
      </c>
      <c r="B792" s="19" t="s">
        <v>253</v>
      </c>
      <c r="C792" s="19" t="s">
        <v>19</v>
      </c>
      <c r="D792" s="22" t="s">
        <v>187</v>
      </c>
      <c r="E792" s="19"/>
      <c r="F792" s="20" t="n">
        <f aca="false">F793</f>
        <v>20</v>
      </c>
      <c r="G792" s="20" t="n">
        <f aca="false">G793</f>
        <v>20</v>
      </c>
    </row>
    <row r="793" customFormat="false" ht="60" hidden="false" customHeight="false" outlineLevel="0" collapsed="false">
      <c r="A793" s="30" t="s">
        <v>188</v>
      </c>
      <c r="B793" s="19" t="s">
        <v>253</v>
      </c>
      <c r="C793" s="19" t="s">
        <v>19</v>
      </c>
      <c r="D793" s="22" t="s">
        <v>189</v>
      </c>
      <c r="E793" s="19"/>
      <c r="F793" s="20" t="n">
        <f aca="false">F794</f>
        <v>20</v>
      </c>
      <c r="G793" s="20" t="n">
        <f aca="false">G794</f>
        <v>20</v>
      </c>
    </row>
    <row r="794" customFormat="false" ht="45" hidden="false" customHeight="false" outlineLevel="0" collapsed="false">
      <c r="A794" s="30" t="s">
        <v>190</v>
      </c>
      <c r="B794" s="19" t="s">
        <v>253</v>
      </c>
      <c r="C794" s="19" t="s">
        <v>19</v>
      </c>
      <c r="D794" s="22" t="s">
        <v>191</v>
      </c>
      <c r="E794" s="19"/>
      <c r="F794" s="20" t="n">
        <f aca="false">F795</f>
        <v>20</v>
      </c>
      <c r="G794" s="20" t="n">
        <f aca="false">G795</f>
        <v>20</v>
      </c>
    </row>
    <row r="795" customFormat="false" ht="30" hidden="false" customHeight="false" outlineLevel="0" collapsed="false">
      <c r="A795" s="23" t="s">
        <v>124</v>
      </c>
      <c r="B795" s="19" t="s">
        <v>253</v>
      </c>
      <c r="C795" s="19" t="s">
        <v>19</v>
      </c>
      <c r="D795" s="22" t="s">
        <v>191</v>
      </c>
      <c r="E795" s="19" t="s">
        <v>125</v>
      </c>
      <c r="F795" s="20" t="n">
        <f aca="false">F796</f>
        <v>20</v>
      </c>
      <c r="G795" s="20" t="n">
        <f aca="false">G796</f>
        <v>20</v>
      </c>
    </row>
    <row r="796" customFormat="false" ht="15" hidden="false" customHeight="false" outlineLevel="0" collapsed="false">
      <c r="A796" s="23" t="s">
        <v>126</v>
      </c>
      <c r="B796" s="19" t="s">
        <v>253</v>
      </c>
      <c r="C796" s="19" t="s">
        <v>19</v>
      </c>
      <c r="D796" s="22" t="s">
        <v>191</v>
      </c>
      <c r="E796" s="19" t="s">
        <v>127</v>
      </c>
      <c r="F796" s="20" t="n">
        <f aca="false">прил_7!G634</f>
        <v>20</v>
      </c>
      <c r="G796" s="20" t="n">
        <f aca="false">прил_7!H634</f>
        <v>20</v>
      </c>
    </row>
    <row r="797" customFormat="false" ht="30" hidden="false" customHeight="false" outlineLevel="0" collapsed="false">
      <c r="A797" s="21" t="s">
        <v>152</v>
      </c>
      <c r="B797" s="19" t="s">
        <v>253</v>
      </c>
      <c r="C797" s="19" t="s">
        <v>19</v>
      </c>
      <c r="D797" s="22" t="s">
        <v>153</v>
      </c>
      <c r="E797" s="19"/>
      <c r="F797" s="20" t="n">
        <f aca="false">F798</f>
        <v>300</v>
      </c>
      <c r="G797" s="20" t="n">
        <f aca="false">G798</f>
        <v>300</v>
      </c>
    </row>
    <row r="798" customFormat="false" ht="45" hidden="false" customHeight="false" outlineLevel="0" collapsed="false">
      <c r="A798" s="21" t="s">
        <v>291</v>
      </c>
      <c r="B798" s="19" t="s">
        <v>253</v>
      </c>
      <c r="C798" s="19" t="s">
        <v>19</v>
      </c>
      <c r="D798" s="22" t="s">
        <v>292</v>
      </c>
      <c r="E798" s="19"/>
      <c r="F798" s="20" t="n">
        <f aca="false">F799</f>
        <v>300</v>
      </c>
      <c r="G798" s="20" t="n">
        <f aca="false">G799</f>
        <v>300</v>
      </c>
    </row>
    <row r="799" customFormat="false" ht="15" hidden="false" customHeight="false" outlineLevel="0" collapsed="false">
      <c r="A799" s="21" t="s">
        <v>596</v>
      </c>
      <c r="B799" s="19" t="s">
        <v>253</v>
      </c>
      <c r="C799" s="19" t="s">
        <v>19</v>
      </c>
      <c r="D799" s="22" t="s">
        <v>597</v>
      </c>
      <c r="E799" s="25"/>
      <c r="F799" s="20" t="n">
        <f aca="false">F800</f>
        <v>300</v>
      </c>
      <c r="G799" s="20" t="n">
        <f aca="false">G800</f>
        <v>300</v>
      </c>
    </row>
    <row r="800" customFormat="false" ht="15" hidden="false" customHeight="false" outlineLevel="0" collapsed="false">
      <c r="A800" s="33" t="s">
        <v>598</v>
      </c>
      <c r="B800" s="19" t="s">
        <v>253</v>
      </c>
      <c r="C800" s="19" t="s">
        <v>19</v>
      </c>
      <c r="D800" s="22" t="s">
        <v>599</v>
      </c>
      <c r="E800" s="25"/>
      <c r="F800" s="20" t="n">
        <f aca="false">F801</f>
        <v>300</v>
      </c>
      <c r="G800" s="20" t="n">
        <f aca="false">G801</f>
        <v>300</v>
      </c>
    </row>
    <row r="801" customFormat="false" ht="30" hidden="false" customHeight="false" outlineLevel="0" collapsed="false">
      <c r="A801" s="23" t="s">
        <v>124</v>
      </c>
      <c r="B801" s="19" t="s">
        <v>253</v>
      </c>
      <c r="C801" s="19" t="s">
        <v>19</v>
      </c>
      <c r="D801" s="22" t="s">
        <v>599</v>
      </c>
      <c r="E801" s="19" t="s">
        <v>125</v>
      </c>
      <c r="F801" s="20" t="n">
        <f aca="false">F802</f>
        <v>300</v>
      </c>
      <c r="G801" s="20" t="n">
        <f aca="false">G802</f>
        <v>300</v>
      </c>
    </row>
    <row r="802" customFormat="false" ht="15" hidden="false" customHeight="false" outlineLevel="0" collapsed="false">
      <c r="A802" s="23" t="s">
        <v>126</v>
      </c>
      <c r="B802" s="19" t="s">
        <v>253</v>
      </c>
      <c r="C802" s="19" t="s">
        <v>19</v>
      </c>
      <c r="D802" s="22" t="s">
        <v>599</v>
      </c>
      <c r="E802" s="19" t="s">
        <v>127</v>
      </c>
      <c r="F802" s="20" t="n">
        <f aca="false">прил_7!G640</f>
        <v>300</v>
      </c>
      <c r="G802" s="20" t="n">
        <f aca="false">прил_7!H640</f>
        <v>300</v>
      </c>
    </row>
    <row r="803" customFormat="false" ht="30" hidden="false" customHeight="false" outlineLevel="0" collapsed="false">
      <c r="A803" s="21" t="s">
        <v>275</v>
      </c>
      <c r="B803" s="19" t="s">
        <v>253</v>
      </c>
      <c r="C803" s="19" t="s">
        <v>19</v>
      </c>
      <c r="D803" s="22" t="s">
        <v>276</v>
      </c>
      <c r="E803" s="19"/>
      <c r="F803" s="20" t="n">
        <f aca="false">F804</f>
        <v>10000</v>
      </c>
      <c r="G803" s="20" t="n">
        <f aca="false">G804</f>
        <v>0</v>
      </c>
    </row>
    <row r="804" customFormat="false" ht="15" hidden="false" customHeight="false" outlineLevel="0" collapsed="false">
      <c r="A804" s="21" t="s">
        <v>277</v>
      </c>
      <c r="B804" s="19" t="s">
        <v>253</v>
      </c>
      <c r="C804" s="19" t="s">
        <v>19</v>
      </c>
      <c r="D804" s="22" t="s">
        <v>278</v>
      </c>
      <c r="E804" s="19"/>
      <c r="F804" s="20" t="n">
        <f aca="false">F805</f>
        <v>10000</v>
      </c>
      <c r="G804" s="20" t="n">
        <f aca="false">G805</f>
        <v>0</v>
      </c>
    </row>
    <row r="805" customFormat="false" ht="30" hidden="false" customHeight="false" outlineLevel="0" collapsed="false">
      <c r="A805" s="30" t="s">
        <v>279</v>
      </c>
      <c r="B805" s="19" t="s">
        <v>253</v>
      </c>
      <c r="C805" s="19" t="s">
        <v>19</v>
      </c>
      <c r="D805" s="22" t="s">
        <v>280</v>
      </c>
      <c r="E805" s="19"/>
      <c r="F805" s="20" t="n">
        <f aca="false">F806</f>
        <v>10000</v>
      </c>
      <c r="G805" s="20" t="n">
        <f aca="false">G806</f>
        <v>0</v>
      </c>
    </row>
    <row r="806" customFormat="false" ht="30" hidden="false" customHeight="false" outlineLevel="0" collapsed="false">
      <c r="A806" s="30" t="s">
        <v>600</v>
      </c>
      <c r="B806" s="19" t="s">
        <v>253</v>
      </c>
      <c r="C806" s="19" t="s">
        <v>19</v>
      </c>
      <c r="D806" s="22" t="s">
        <v>601</v>
      </c>
      <c r="E806" s="25"/>
      <c r="F806" s="20" t="n">
        <f aca="false">F807</f>
        <v>10000</v>
      </c>
      <c r="G806" s="20" t="n">
        <f aca="false">G807</f>
        <v>0</v>
      </c>
    </row>
    <row r="807" customFormat="false" ht="30" hidden="false" customHeight="false" outlineLevel="0" collapsed="false">
      <c r="A807" s="23" t="s">
        <v>124</v>
      </c>
      <c r="B807" s="19" t="s">
        <v>253</v>
      </c>
      <c r="C807" s="19" t="s">
        <v>19</v>
      </c>
      <c r="D807" s="22" t="s">
        <v>601</v>
      </c>
      <c r="E807" s="19" t="s">
        <v>125</v>
      </c>
      <c r="F807" s="20" t="n">
        <f aca="false">F808</f>
        <v>10000</v>
      </c>
      <c r="G807" s="20" t="n">
        <f aca="false">G808</f>
        <v>0</v>
      </c>
    </row>
    <row r="808" customFormat="false" ht="15" hidden="false" customHeight="false" outlineLevel="0" collapsed="false">
      <c r="A808" s="23" t="s">
        <v>126</v>
      </c>
      <c r="B808" s="19" t="s">
        <v>253</v>
      </c>
      <c r="C808" s="19" t="s">
        <v>19</v>
      </c>
      <c r="D808" s="22" t="s">
        <v>601</v>
      </c>
      <c r="E808" s="19" t="s">
        <v>127</v>
      </c>
      <c r="F808" s="20" t="n">
        <f aca="false">прил_7!G646</f>
        <v>10000</v>
      </c>
      <c r="G808" s="20" t="n">
        <f aca="false">прил_7!H646</f>
        <v>0</v>
      </c>
    </row>
    <row r="809" customFormat="false" ht="15.6" hidden="false" customHeight="false" outlineLevel="0" collapsed="false">
      <c r="A809" s="15" t="s">
        <v>602</v>
      </c>
      <c r="B809" s="16" t="s">
        <v>290</v>
      </c>
      <c r="C809" s="16"/>
      <c r="D809" s="51"/>
      <c r="E809" s="51"/>
      <c r="F809" s="52" t="n">
        <f aca="false">F810+F817+F846</f>
        <v>58368.1</v>
      </c>
      <c r="G809" s="52" t="n">
        <f aca="false">G810+G817+G846</f>
        <v>59215.1</v>
      </c>
    </row>
    <row r="810" customFormat="false" ht="15" hidden="false" customHeight="false" outlineLevel="0" collapsed="false">
      <c r="A810" s="18" t="s">
        <v>603</v>
      </c>
      <c r="B810" s="19" t="s">
        <v>290</v>
      </c>
      <c r="C810" s="19" t="s">
        <v>19</v>
      </c>
      <c r="D810" s="19"/>
      <c r="E810" s="19"/>
      <c r="F810" s="20" t="n">
        <f aca="false">F811</f>
        <v>6795.6</v>
      </c>
      <c r="G810" s="20" t="n">
        <f aca="false">G811</f>
        <v>6795.6</v>
      </c>
    </row>
    <row r="811" customFormat="false" ht="15" hidden="false" customHeight="false" outlineLevel="0" collapsed="false">
      <c r="A811" s="21" t="s">
        <v>50</v>
      </c>
      <c r="B811" s="19" t="s">
        <v>290</v>
      </c>
      <c r="C811" s="19" t="s">
        <v>19</v>
      </c>
      <c r="D811" s="22" t="s">
        <v>51</v>
      </c>
      <c r="E811" s="19"/>
      <c r="F811" s="20" t="n">
        <f aca="false">F812</f>
        <v>6795.6</v>
      </c>
      <c r="G811" s="20" t="n">
        <f aca="false">G812</f>
        <v>6795.6</v>
      </c>
    </row>
    <row r="812" customFormat="false" ht="15" hidden="false" customHeight="false" outlineLevel="0" collapsed="false">
      <c r="A812" s="21" t="s">
        <v>52</v>
      </c>
      <c r="B812" s="19" t="s">
        <v>290</v>
      </c>
      <c r="C812" s="19" t="s">
        <v>19</v>
      </c>
      <c r="D812" s="22" t="s">
        <v>53</v>
      </c>
      <c r="E812" s="19"/>
      <c r="F812" s="20" t="n">
        <f aca="false">F813</f>
        <v>6795.6</v>
      </c>
      <c r="G812" s="20" t="n">
        <f aca="false">G813</f>
        <v>6795.6</v>
      </c>
    </row>
    <row r="813" customFormat="false" ht="45" hidden="false" customHeight="false" outlineLevel="0" collapsed="false">
      <c r="A813" s="21" t="s">
        <v>604</v>
      </c>
      <c r="B813" s="19" t="s">
        <v>290</v>
      </c>
      <c r="C813" s="19" t="s">
        <v>19</v>
      </c>
      <c r="D813" s="22" t="s">
        <v>605</v>
      </c>
      <c r="E813" s="19"/>
      <c r="F813" s="20" t="n">
        <f aca="false">F814</f>
        <v>6795.6</v>
      </c>
      <c r="G813" s="20" t="n">
        <f aca="false">G814</f>
        <v>6795.6</v>
      </c>
    </row>
    <row r="814" customFormat="false" ht="30" hidden="false" customHeight="false" outlineLevel="0" collapsed="false">
      <c r="A814" s="30" t="s">
        <v>606</v>
      </c>
      <c r="B814" s="19" t="s">
        <v>290</v>
      </c>
      <c r="C814" s="19" t="s">
        <v>19</v>
      </c>
      <c r="D814" s="22" t="s">
        <v>607</v>
      </c>
      <c r="E814" s="19"/>
      <c r="F814" s="20" t="n">
        <f aca="false">F815</f>
        <v>6795.6</v>
      </c>
      <c r="G814" s="20" t="n">
        <f aca="false">G815</f>
        <v>6795.6</v>
      </c>
    </row>
    <row r="815" customFormat="false" ht="15" hidden="false" customHeight="false" outlineLevel="0" collapsed="false">
      <c r="A815" s="26" t="s">
        <v>554</v>
      </c>
      <c r="B815" s="19" t="s">
        <v>290</v>
      </c>
      <c r="C815" s="19" t="s">
        <v>19</v>
      </c>
      <c r="D815" s="22" t="s">
        <v>607</v>
      </c>
      <c r="E815" s="19" t="s">
        <v>555</v>
      </c>
      <c r="F815" s="20" t="n">
        <f aca="false">F816</f>
        <v>6795.6</v>
      </c>
      <c r="G815" s="20" t="n">
        <f aca="false">G816</f>
        <v>6795.6</v>
      </c>
    </row>
    <row r="816" customFormat="false" ht="30" hidden="false" customHeight="false" outlineLevel="0" collapsed="false">
      <c r="A816" s="29" t="s">
        <v>608</v>
      </c>
      <c r="B816" s="19" t="s">
        <v>290</v>
      </c>
      <c r="C816" s="19" t="s">
        <v>19</v>
      </c>
      <c r="D816" s="22" t="s">
        <v>607</v>
      </c>
      <c r="E816" s="53" t="s">
        <v>609</v>
      </c>
      <c r="F816" s="20" t="n">
        <f aca="false">прил_7!G654</f>
        <v>6795.6</v>
      </c>
      <c r="G816" s="20" t="n">
        <f aca="false">прил_7!H654</f>
        <v>6795.6</v>
      </c>
    </row>
    <row r="817" customFormat="false" ht="15" hidden="false" customHeight="false" outlineLevel="0" collapsed="false">
      <c r="A817" s="18" t="s">
        <v>610</v>
      </c>
      <c r="B817" s="19" t="s">
        <v>290</v>
      </c>
      <c r="C817" s="19" t="s">
        <v>35</v>
      </c>
      <c r="D817" s="19"/>
      <c r="E817" s="19"/>
      <c r="F817" s="20" t="n">
        <f aca="false">F818+F824+F832</f>
        <v>18872.5</v>
      </c>
      <c r="G817" s="20" t="n">
        <f aca="false">G818+G824+G832</f>
        <v>20619.5</v>
      </c>
    </row>
    <row r="818" customFormat="false" ht="15" hidden="false" customHeight="false" outlineLevel="0" collapsed="false">
      <c r="A818" s="54" t="s">
        <v>611</v>
      </c>
      <c r="B818" s="19" t="s">
        <v>290</v>
      </c>
      <c r="C818" s="19" t="s">
        <v>35</v>
      </c>
      <c r="D818" s="55" t="s">
        <v>612</v>
      </c>
      <c r="E818" s="53"/>
      <c r="F818" s="31" t="n">
        <f aca="false">F819</f>
        <v>1064.5</v>
      </c>
      <c r="G818" s="31" t="n">
        <f aca="false">G819</f>
        <v>1064.5</v>
      </c>
    </row>
    <row r="819" customFormat="false" ht="30" hidden="false" customHeight="false" outlineLevel="0" collapsed="false">
      <c r="A819" s="39" t="s">
        <v>613</v>
      </c>
      <c r="B819" s="19" t="s">
        <v>290</v>
      </c>
      <c r="C819" s="19" t="s">
        <v>35</v>
      </c>
      <c r="D819" s="40" t="s">
        <v>614</v>
      </c>
      <c r="E819" s="19"/>
      <c r="F819" s="31" t="n">
        <f aca="false">F820</f>
        <v>1064.5</v>
      </c>
      <c r="G819" s="31" t="n">
        <f aca="false">G820</f>
        <v>1064.5</v>
      </c>
    </row>
    <row r="820" customFormat="false" ht="30" hidden="false" customHeight="false" outlineLevel="0" collapsed="false">
      <c r="A820" s="39" t="s">
        <v>615</v>
      </c>
      <c r="B820" s="19" t="s">
        <v>290</v>
      </c>
      <c r="C820" s="19" t="s">
        <v>35</v>
      </c>
      <c r="D820" s="40" t="s">
        <v>616</v>
      </c>
      <c r="E820" s="19"/>
      <c r="F820" s="31" t="n">
        <f aca="false">F821</f>
        <v>1064.5</v>
      </c>
      <c r="G820" s="31" t="n">
        <f aca="false">G821</f>
        <v>1064.5</v>
      </c>
    </row>
    <row r="821" customFormat="false" ht="60" hidden="false" customHeight="false" outlineLevel="0" collapsed="false">
      <c r="A821" s="21" t="s">
        <v>617</v>
      </c>
      <c r="B821" s="19" t="s">
        <v>290</v>
      </c>
      <c r="C821" s="19" t="s">
        <v>35</v>
      </c>
      <c r="D821" s="22" t="s">
        <v>618</v>
      </c>
      <c r="E821" s="19"/>
      <c r="F821" s="31" t="n">
        <f aca="false">F822</f>
        <v>1064.5</v>
      </c>
      <c r="G821" s="31" t="n">
        <f aca="false">G822</f>
        <v>1064.5</v>
      </c>
    </row>
    <row r="822" customFormat="false" ht="15" hidden="false" customHeight="false" outlineLevel="0" collapsed="false">
      <c r="A822" s="56" t="s">
        <v>554</v>
      </c>
      <c r="B822" s="19" t="s">
        <v>290</v>
      </c>
      <c r="C822" s="19" t="s">
        <v>35</v>
      </c>
      <c r="D822" s="22" t="s">
        <v>618</v>
      </c>
      <c r="E822" s="53" t="s">
        <v>555</v>
      </c>
      <c r="F822" s="31" t="n">
        <f aca="false">F823</f>
        <v>1064.5</v>
      </c>
      <c r="G822" s="31" t="n">
        <f aca="false">G823</f>
        <v>1064.5</v>
      </c>
    </row>
    <row r="823" customFormat="false" ht="15" hidden="false" customHeight="false" outlineLevel="0" collapsed="false">
      <c r="A823" s="56" t="s">
        <v>619</v>
      </c>
      <c r="B823" s="19" t="s">
        <v>290</v>
      </c>
      <c r="C823" s="19" t="s">
        <v>35</v>
      </c>
      <c r="D823" s="22" t="s">
        <v>618</v>
      </c>
      <c r="E823" s="53" t="s">
        <v>620</v>
      </c>
      <c r="F823" s="31" t="n">
        <f aca="false">прил_7!G661</f>
        <v>1064.5</v>
      </c>
      <c r="G823" s="31" t="n">
        <f aca="false">прил_7!H661</f>
        <v>1064.5</v>
      </c>
    </row>
    <row r="824" customFormat="false" ht="15" hidden="false" customHeight="false" outlineLevel="0" collapsed="false">
      <c r="A824" s="21" t="s">
        <v>50</v>
      </c>
      <c r="B824" s="19" t="s">
        <v>290</v>
      </c>
      <c r="C824" s="19" t="s">
        <v>35</v>
      </c>
      <c r="D824" s="22" t="s">
        <v>51</v>
      </c>
      <c r="E824" s="25"/>
      <c r="F824" s="31" t="n">
        <f aca="false">F825</f>
        <v>15373</v>
      </c>
      <c r="G824" s="31" t="n">
        <f aca="false">G825</f>
        <v>16018</v>
      </c>
    </row>
    <row r="825" customFormat="false" ht="15" hidden="false" customHeight="false" outlineLevel="0" collapsed="false">
      <c r="A825" s="21" t="s">
        <v>52</v>
      </c>
      <c r="B825" s="19" t="s">
        <v>290</v>
      </c>
      <c r="C825" s="19" t="s">
        <v>35</v>
      </c>
      <c r="D825" s="22" t="s">
        <v>53</v>
      </c>
      <c r="E825" s="25"/>
      <c r="F825" s="31" t="n">
        <f aca="false">F826</f>
        <v>15373</v>
      </c>
      <c r="G825" s="31" t="n">
        <f aca="false">G826</f>
        <v>16018</v>
      </c>
    </row>
    <row r="826" customFormat="false" ht="60" hidden="false" customHeight="false" outlineLevel="0" collapsed="false">
      <c r="A826" s="21" t="s">
        <v>54</v>
      </c>
      <c r="B826" s="19" t="s">
        <v>290</v>
      </c>
      <c r="C826" s="19" t="s">
        <v>35</v>
      </c>
      <c r="D826" s="22" t="s">
        <v>55</v>
      </c>
      <c r="E826" s="25"/>
      <c r="F826" s="31" t="n">
        <f aca="false">F827</f>
        <v>15373</v>
      </c>
      <c r="G826" s="31" t="n">
        <f aca="false">G827</f>
        <v>16018</v>
      </c>
    </row>
    <row r="827" customFormat="false" ht="30" hidden="false" customHeight="false" outlineLevel="0" collapsed="false">
      <c r="A827" s="24" t="s">
        <v>621</v>
      </c>
      <c r="B827" s="19" t="s">
        <v>290</v>
      </c>
      <c r="C827" s="19" t="s">
        <v>35</v>
      </c>
      <c r="D827" s="22" t="s">
        <v>622</v>
      </c>
      <c r="E827" s="25"/>
      <c r="F827" s="31" t="n">
        <f aca="false">F828+F830</f>
        <v>15373</v>
      </c>
      <c r="G827" s="31" t="n">
        <f aca="false">G828+G830</f>
        <v>16018</v>
      </c>
    </row>
    <row r="828" customFormat="false" ht="30" hidden="false" customHeight="false" outlineLevel="0" collapsed="false">
      <c r="A828" s="23" t="s">
        <v>44</v>
      </c>
      <c r="B828" s="19" t="s">
        <v>290</v>
      </c>
      <c r="C828" s="19" t="s">
        <v>35</v>
      </c>
      <c r="D828" s="22" t="s">
        <v>622</v>
      </c>
      <c r="E828" s="19" t="s">
        <v>45</v>
      </c>
      <c r="F828" s="31" t="n">
        <f aca="false">F829</f>
        <v>114</v>
      </c>
      <c r="G828" s="31" t="n">
        <f aca="false">G829</f>
        <v>119</v>
      </c>
    </row>
    <row r="829" customFormat="false" ht="30" hidden="false" customHeight="false" outlineLevel="0" collapsed="false">
      <c r="A829" s="23" t="s">
        <v>46</v>
      </c>
      <c r="B829" s="19" t="s">
        <v>290</v>
      </c>
      <c r="C829" s="19" t="s">
        <v>35</v>
      </c>
      <c r="D829" s="22" t="s">
        <v>622</v>
      </c>
      <c r="E829" s="19" t="s">
        <v>47</v>
      </c>
      <c r="F829" s="31" t="n">
        <f aca="false">прил_7!G667</f>
        <v>114</v>
      </c>
      <c r="G829" s="31" t="n">
        <f aca="false">прил_7!H667</f>
        <v>119</v>
      </c>
    </row>
    <row r="830" customFormat="false" ht="15" hidden="false" customHeight="false" outlineLevel="0" collapsed="false">
      <c r="A830" s="56" t="s">
        <v>554</v>
      </c>
      <c r="B830" s="19" t="s">
        <v>290</v>
      </c>
      <c r="C830" s="19" t="s">
        <v>35</v>
      </c>
      <c r="D830" s="22" t="s">
        <v>622</v>
      </c>
      <c r="E830" s="19" t="s">
        <v>555</v>
      </c>
      <c r="F830" s="31" t="n">
        <f aca="false">F831</f>
        <v>15259</v>
      </c>
      <c r="G830" s="31" t="n">
        <f aca="false">G831</f>
        <v>15899</v>
      </c>
    </row>
    <row r="831" customFormat="false" ht="30" hidden="false" customHeight="false" outlineLevel="0" collapsed="false">
      <c r="A831" s="29" t="s">
        <v>608</v>
      </c>
      <c r="B831" s="19" t="s">
        <v>290</v>
      </c>
      <c r="C831" s="19" t="s">
        <v>35</v>
      </c>
      <c r="D831" s="22" t="s">
        <v>622</v>
      </c>
      <c r="E831" s="19" t="s">
        <v>609</v>
      </c>
      <c r="F831" s="31" t="n">
        <f aca="false">прил_7!G669</f>
        <v>15259</v>
      </c>
      <c r="G831" s="31" t="n">
        <f aca="false">прил_7!H669</f>
        <v>15899</v>
      </c>
    </row>
    <row r="832" customFormat="false" ht="15" hidden="false" customHeight="false" outlineLevel="0" collapsed="false">
      <c r="A832" s="21" t="s">
        <v>623</v>
      </c>
      <c r="B832" s="19" t="s">
        <v>290</v>
      </c>
      <c r="C832" s="19" t="s">
        <v>35</v>
      </c>
      <c r="D832" s="22" t="s">
        <v>624</v>
      </c>
      <c r="E832" s="19"/>
      <c r="F832" s="31" t="n">
        <f aca="false">F833+F838</f>
        <v>2435</v>
      </c>
      <c r="G832" s="31" t="n">
        <f aca="false">G833+G838</f>
        <v>3537</v>
      </c>
    </row>
    <row r="833" customFormat="false" ht="15" hidden="false" customHeight="false" outlineLevel="0" collapsed="false">
      <c r="A833" s="21" t="s">
        <v>625</v>
      </c>
      <c r="B833" s="19" t="s">
        <v>290</v>
      </c>
      <c r="C833" s="19" t="s">
        <v>35</v>
      </c>
      <c r="D833" s="22" t="s">
        <v>626</v>
      </c>
      <c r="E833" s="19"/>
      <c r="F833" s="31" t="n">
        <f aca="false">F834</f>
        <v>737</v>
      </c>
      <c r="G833" s="31" t="n">
        <f aca="false">G834</f>
        <v>737</v>
      </c>
    </row>
    <row r="834" customFormat="false" ht="45" hidden="false" customHeight="false" outlineLevel="0" collapsed="false">
      <c r="A834" s="21" t="s">
        <v>627</v>
      </c>
      <c r="B834" s="19" t="s">
        <v>290</v>
      </c>
      <c r="C834" s="19" t="s">
        <v>35</v>
      </c>
      <c r="D834" s="22" t="s">
        <v>628</v>
      </c>
      <c r="E834" s="19"/>
      <c r="F834" s="31" t="n">
        <f aca="false">F835</f>
        <v>737</v>
      </c>
      <c r="G834" s="31" t="n">
        <f aca="false">G835</f>
        <v>737</v>
      </c>
    </row>
    <row r="835" customFormat="false" ht="30" hidden="false" customHeight="false" outlineLevel="0" collapsed="false">
      <c r="A835" s="21" t="s">
        <v>629</v>
      </c>
      <c r="B835" s="19" t="s">
        <v>290</v>
      </c>
      <c r="C835" s="19" t="s">
        <v>35</v>
      </c>
      <c r="D835" s="22" t="s">
        <v>630</v>
      </c>
      <c r="E835" s="25"/>
      <c r="F835" s="31" t="n">
        <f aca="false">F836</f>
        <v>737</v>
      </c>
      <c r="G835" s="31" t="n">
        <f aca="false">G836</f>
        <v>737</v>
      </c>
    </row>
    <row r="836" customFormat="false" ht="15" hidden="false" customHeight="false" outlineLevel="0" collapsed="false">
      <c r="A836" s="26" t="s">
        <v>554</v>
      </c>
      <c r="B836" s="19" t="s">
        <v>290</v>
      </c>
      <c r="C836" s="19" t="s">
        <v>35</v>
      </c>
      <c r="D836" s="22" t="s">
        <v>630</v>
      </c>
      <c r="E836" s="19" t="s">
        <v>555</v>
      </c>
      <c r="F836" s="31" t="n">
        <f aca="false">F837</f>
        <v>737</v>
      </c>
      <c r="G836" s="31" t="n">
        <f aca="false">G837</f>
        <v>737</v>
      </c>
    </row>
    <row r="837" customFormat="false" ht="30" hidden="false" customHeight="false" outlineLevel="0" collapsed="false">
      <c r="A837" s="29" t="s">
        <v>608</v>
      </c>
      <c r="B837" s="19" t="s">
        <v>290</v>
      </c>
      <c r="C837" s="19" t="s">
        <v>35</v>
      </c>
      <c r="D837" s="22" t="s">
        <v>630</v>
      </c>
      <c r="E837" s="19" t="s">
        <v>609</v>
      </c>
      <c r="F837" s="31" t="n">
        <f aca="false">прил_7!G675</f>
        <v>737</v>
      </c>
      <c r="G837" s="31" t="n">
        <f aca="false">прил_7!H675</f>
        <v>737</v>
      </c>
    </row>
    <row r="838" customFormat="false" ht="30" hidden="false" customHeight="false" outlineLevel="0" collapsed="false">
      <c r="A838" s="21" t="s">
        <v>631</v>
      </c>
      <c r="B838" s="19" t="s">
        <v>290</v>
      </c>
      <c r="C838" s="19" t="s">
        <v>35</v>
      </c>
      <c r="D838" s="22" t="s">
        <v>632</v>
      </c>
      <c r="E838" s="19"/>
      <c r="F838" s="31" t="n">
        <f aca="false">F839</f>
        <v>1698</v>
      </c>
      <c r="G838" s="31" t="n">
        <f aca="false">G839</f>
        <v>2800</v>
      </c>
    </row>
    <row r="839" customFormat="false" ht="75" hidden="false" customHeight="false" outlineLevel="0" collapsed="false">
      <c r="A839" s="30" t="s">
        <v>633</v>
      </c>
      <c r="B839" s="19" t="s">
        <v>290</v>
      </c>
      <c r="C839" s="19" t="s">
        <v>35</v>
      </c>
      <c r="D839" s="22" t="s">
        <v>634</v>
      </c>
      <c r="E839" s="19"/>
      <c r="F839" s="31" t="n">
        <f aca="false">F840+F843</f>
        <v>1698</v>
      </c>
      <c r="G839" s="31" t="n">
        <f aca="false">G840+G843</f>
        <v>2800</v>
      </c>
    </row>
    <row r="840" customFormat="false" ht="60" hidden="false" customHeight="false" outlineLevel="0" collapsed="false">
      <c r="A840" s="21" t="s">
        <v>635</v>
      </c>
      <c r="B840" s="19" t="s">
        <v>290</v>
      </c>
      <c r="C840" s="19" t="s">
        <v>35</v>
      </c>
      <c r="D840" s="22" t="s">
        <v>636</v>
      </c>
      <c r="E840" s="19"/>
      <c r="F840" s="31" t="n">
        <f aca="false">F841</f>
        <v>0</v>
      </c>
      <c r="G840" s="31" t="n">
        <f aca="false">G841</f>
        <v>1102</v>
      </c>
    </row>
    <row r="841" customFormat="false" ht="30" hidden="false" customHeight="false" outlineLevel="0" collapsed="false">
      <c r="A841" s="23" t="s">
        <v>494</v>
      </c>
      <c r="B841" s="19" t="s">
        <v>290</v>
      </c>
      <c r="C841" s="19" t="s">
        <v>35</v>
      </c>
      <c r="D841" s="22" t="s">
        <v>636</v>
      </c>
      <c r="E841" s="19" t="s">
        <v>495</v>
      </c>
      <c r="F841" s="31" t="n">
        <f aca="false">F842</f>
        <v>0</v>
      </c>
      <c r="G841" s="31" t="n">
        <f aca="false">G842</f>
        <v>1102</v>
      </c>
    </row>
    <row r="842" customFormat="false" ht="15" hidden="false" customHeight="false" outlineLevel="0" collapsed="false">
      <c r="A842" s="23" t="s">
        <v>496</v>
      </c>
      <c r="B842" s="19" t="s">
        <v>290</v>
      </c>
      <c r="C842" s="19" t="s">
        <v>35</v>
      </c>
      <c r="D842" s="22" t="s">
        <v>636</v>
      </c>
      <c r="E842" s="19" t="s">
        <v>497</v>
      </c>
      <c r="F842" s="31" t="n">
        <f aca="false">прил_7!G680</f>
        <v>0</v>
      </c>
      <c r="G842" s="31" t="n">
        <f aca="false">прил_7!H680</f>
        <v>1102</v>
      </c>
    </row>
    <row r="843" customFormat="false" ht="60" hidden="false" customHeight="false" outlineLevel="0" collapsed="false">
      <c r="A843" s="21" t="s">
        <v>637</v>
      </c>
      <c r="B843" s="19" t="s">
        <v>290</v>
      </c>
      <c r="C843" s="19" t="s">
        <v>35</v>
      </c>
      <c r="D843" s="22" t="s">
        <v>638</v>
      </c>
      <c r="E843" s="19"/>
      <c r="F843" s="31" t="n">
        <f aca="false">F844</f>
        <v>1698</v>
      </c>
      <c r="G843" s="31" t="n">
        <f aca="false">G844</f>
        <v>1698</v>
      </c>
    </row>
    <row r="844" customFormat="false" ht="30" hidden="false" customHeight="false" outlineLevel="0" collapsed="false">
      <c r="A844" s="23" t="s">
        <v>494</v>
      </c>
      <c r="B844" s="19" t="s">
        <v>290</v>
      </c>
      <c r="C844" s="19" t="s">
        <v>35</v>
      </c>
      <c r="D844" s="22" t="s">
        <v>638</v>
      </c>
      <c r="E844" s="19" t="s">
        <v>495</v>
      </c>
      <c r="F844" s="31" t="n">
        <f aca="false">F845</f>
        <v>1698</v>
      </c>
      <c r="G844" s="31" t="n">
        <f aca="false">G845</f>
        <v>1698</v>
      </c>
    </row>
    <row r="845" customFormat="false" ht="15" hidden="false" customHeight="false" outlineLevel="0" collapsed="false">
      <c r="A845" s="23" t="s">
        <v>496</v>
      </c>
      <c r="B845" s="19" t="s">
        <v>290</v>
      </c>
      <c r="C845" s="19" t="s">
        <v>35</v>
      </c>
      <c r="D845" s="22" t="s">
        <v>638</v>
      </c>
      <c r="E845" s="19" t="s">
        <v>497</v>
      </c>
      <c r="F845" s="31" t="n">
        <f aca="false">прил_7!G683</f>
        <v>1698</v>
      </c>
      <c r="G845" s="31" t="n">
        <f aca="false">прил_7!H683</f>
        <v>1698</v>
      </c>
    </row>
    <row r="846" customFormat="false" ht="15" hidden="false" customHeight="false" outlineLevel="0" collapsed="false">
      <c r="A846" s="26" t="s">
        <v>639</v>
      </c>
      <c r="B846" s="19" t="s">
        <v>290</v>
      </c>
      <c r="C846" s="19" t="s">
        <v>49</v>
      </c>
      <c r="D846" s="53"/>
      <c r="E846" s="53"/>
      <c r="F846" s="31" t="n">
        <f aca="false">F847+F855</f>
        <v>32700</v>
      </c>
      <c r="G846" s="31" t="n">
        <f aca="false">G847+G855</f>
        <v>31800</v>
      </c>
    </row>
    <row r="847" customFormat="false" ht="15" hidden="false" customHeight="false" outlineLevel="0" collapsed="false">
      <c r="A847" s="21" t="s">
        <v>100</v>
      </c>
      <c r="B847" s="19" t="s">
        <v>290</v>
      </c>
      <c r="C847" s="19" t="s">
        <v>49</v>
      </c>
      <c r="D847" s="22" t="s">
        <v>101</v>
      </c>
      <c r="E847" s="19"/>
      <c r="F847" s="20" t="n">
        <f aca="false">F848</f>
        <v>21519</v>
      </c>
      <c r="G847" s="20" t="n">
        <f aca="false">G848</f>
        <v>21519</v>
      </c>
    </row>
    <row r="848" customFormat="false" ht="15" hidden="false" customHeight="false" outlineLevel="0" collapsed="false">
      <c r="A848" s="21" t="s">
        <v>102</v>
      </c>
      <c r="B848" s="19" t="s">
        <v>290</v>
      </c>
      <c r="C848" s="19" t="s">
        <v>49</v>
      </c>
      <c r="D848" s="22" t="s">
        <v>103</v>
      </c>
      <c r="E848" s="19"/>
      <c r="F848" s="20" t="n">
        <f aca="false">F849</f>
        <v>21519</v>
      </c>
      <c r="G848" s="20" t="n">
        <f aca="false">G849</f>
        <v>21519</v>
      </c>
    </row>
    <row r="849" customFormat="false" ht="45" hidden="false" customHeight="false" outlineLevel="0" collapsed="false">
      <c r="A849" s="21" t="s">
        <v>104</v>
      </c>
      <c r="B849" s="19" t="s">
        <v>290</v>
      </c>
      <c r="C849" s="19" t="s">
        <v>49</v>
      </c>
      <c r="D849" s="22" t="s">
        <v>105</v>
      </c>
      <c r="E849" s="19"/>
      <c r="F849" s="20" t="n">
        <f aca="false">F850</f>
        <v>21519</v>
      </c>
      <c r="G849" s="20" t="n">
        <f aca="false">G850</f>
        <v>21519</v>
      </c>
    </row>
    <row r="850" customFormat="false" ht="60" hidden="false" customHeight="false" outlineLevel="0" collapsed="false">
      <c r="A850" s="30" t="s">
        <v>106</v>
      </c>
      <c r="B850" s="19" t="s">
        <v>290</v>
      </c>
      <c r="C850" s="19" t="s">
        <v>49</v>
      </c>
      <c r="D850" s="22" t="s">
        <v>107</v>
      </c>
      <c r="E850" s="19"/>
      <c r="F850" s="20" t="n">
        <f aca="false">F851+F853</f>
        <v>21519</v>
      </c>
      <c r="G850" s="20" t="n">
        <f aca="false">G851+G853</f>
        <v>21519</v>
      </c>
    </row>
    <row r="851" customFormat="false" ht="30" hidden="false" customHeight="false" outlineLevel="0" collapsed="false">
      <c r="A851" s="23" t="s">
        <v>44</v>
      </c>
      <c r="B851" s="19" t="s">
        <v>290</v>
      </c>
      <c r="C851" s="19" t="s">
        <v>49</v>
      </c>
      <c r="D851" s="22" t="s">
        <v>107</v>
      </c>
      <c r="E851" s="19" t="s">
        <v>45</v>
      </c>
      <c r="F851" s="20" t="n">
        <f aca="false">F852</f>
        <v>213</v>
      </c>
      <c r="G851" s="20" t="n">
        <f aca="false">G852</f>
        <v>213</v>
      </c>
    </row>
    <row r="852" customFormat="false" ht="30" hidden="false" customHeight="false" outlineLevel="0" collapsed="false">
      <c r="A852" s="23" t="s">
        <v>46</v>
      </c>
      <c r="B852" s="19" t="s">
        <v>290</v>
      </c>
      <c r="C852" s="19" t="s">
        <v>49</v>
      </c>
      <c r="D852" s="22" t="s">
        <v>107</v>
      </c>
      <c r="E852" s="19" t="s">
        <v>47</v>
      </c>
      <c r="F852" s="20" t="n">
        <f aca="false">прил_7!G922</f>
        <v>213</v>
      </c>
      <c r="G852" s="20" t="n">
        <f aca="false">прил_7!H922</f>
        <v>213</v>
      </c>
    </row>
    <row r="853" customFormat="false" ht="15" hidden="false" customHeight="false" outlineLevel="0" collapsed="false">
      <c r="A853" s="26" t="s">
        <v>554</v>
      </c>
      <c r="B853" s="19" t="s">
        <v>290</v>
      </c>
      <c r="C853" s="19" t="s">
        <v>49</v>
      </c>
      <c r="D853" s="22" t="s">
        <v>107</v>
      </c>
      <c r="E853" s="19" t="s">
        <v>555</v>
      </c>
      <c r="F853" s="20" t="n">
        <f aca="false">F854</f>
        <v>21306</v>
      </c>
      <c r="G853" s="20" t="n">
        <f aca="false">G854</f>
        <v>21306</v>
      </c>
    </row>
    <row r="854" customFormat="false" ht="30" hidden="false" customHeight="false" outlineLevel="0" collapsed="false">
      <c r="A854" s="29" t="s">
        <v>608</v>
      </c>
      <c r="B854" s="19" t="s">
        <v>290</v>
      </c>
      <c r="C854" s="19" t="s">
        <v>49</v>
      </c>
      <c r="D854" s="22" t="s">
        <v>107</v>
      </c>
      <c r="E854" s="19" t="s">
        <v>609</v>
      </c>
      <c r="F854" s="20" t="n">
        <f aca="false">прил_7!G924</f>
        <v>21306</v>
      </c>
      <c r="G854" s="20" t="n">
        <f aca="false">прил_7!H924</f>
        <v>21306</v>
      </c>
    </row>
    <row r="855" customFormat="false" ht="15" hidden="false" customHeight="false" outlineLevel="0" collapsed="false">
      <c r="A855" s="21" t="s">
        <v>623</v>
      </c>
      <c r="B855" s="19" t="s">
        <v>290</v>
      </c>
      <c r="C855" s="19" t="s">
        <v>49</v>
      </c>
      <c r="D855" s="22" t="s">
        <v>624</v>
      </c>
      <c r="E855" s="19"/>
      <c r="F855" s="20" t="n">
        <f aca="false">F856+F861</f>
        <v>11181</v>
      </c>
      <c r="G855" s="20" t="n">
        <f aca="false">G856+G861</f>
        <v>10281</v>
      </c>
    </row>
    <row r="856" customFormat="false" ht="15" hidden="false" customHeight="false" outlineLevel="0" collapsed="false">
      <c r="A856" s="21" t="s">
        <v>640</v>
      </c>
      <c r="B856" s="19" t="s">
        <v>290</v>
      </c>
      <c r="C856" s="19" t="s">
        <v>49</v>
      </c>
      <c r="D856" s="22" t="s">
        <v>641</v>
      </c>
      <c r="E856" s="19"/>
      <c r="F856" s="31" t="n">
        <f aca="false">F857</f>
        <v>2406</v>
      </c>
      <c r="G856" s="31" t="n">
        <f aca="false">G857</f>
        <v>2406</v>
      </c>
    </row>
    <row r="857" customFormat="false" ht="60" hidden="false" customHeight="false" outlineLevel="0" collapsed="false">
      <c r="A857" s="57" t="s">
        <v>642</v>
      </c>
      <c r="B857" s="19" t="s">
        <v>290</v>
      </c>
      <c r="C857" s="19" t="s">
        <v>49</v>
      </c>
      <c r="D857" s="22" t="s">
        <v>643</v>
      </c>
      <c r="E857" s="53"/>
      <c r="F857" s="31" t="n">
        <f aca="false">F858</f>
        <v>2406</v>
      </c>
      <c r="G857" s="31" t="n">
        <f aca="false">G858</f>
        <v>2406</v>
      </c>
    </row>
    <row r="858" customFormat="false" ht="30" hidden="false" customHeight="false" outlineLevel="0" collapsed="false">
      <c r="A858" s="21" t="s">
        <v>644</v>
      </c>
      <c r="B858" s="19" t="s">
        <v>290</v>
      </c>
      <c r="C858" s="19" t="s">
        <v>49</v>
      </c>
      <c r="D858" s="22" t="s">
        <v>645</v>
      </c>
      <c r="E858" s="53"/>
      <c r="F858" s="31" t="n">
        <f aca="false">F859</f>
        <v>2406</v>
      </c>
      <c r="G858" s="31" t="n">
        <f aca="false">G859</f>
        <v>2406</v>
      </c>
    </row>
    <row r="859" customFormat="false" ht="15" hidden="false" customHeight="false" outlineLevel="0" collapsed="false">
      <c r="A859" s="26" t="s">
        <v>554</v>
      </c>
      <c r="B859" s="19" t="s">
        <v>290</v>
      </c>
      <c r="C859" s="19" t="s">
        <v>49</v>
      </c>
      <c r="D859" s="22" t="s">
        <v>645</v>
      </c>
      <c r="E859" s="19" t="s">
        <v>555</v>
      </c>
      <c r="F859" s="31" t="n">
        <f aca="false">F860</f>
        <v>2406</v>
      </c>
      <c r="G859" s="31" t="n">
        <f aca="false">G860</f>
        <v>2406</v>
      </c>
    </row>
    <row r="860" customFormat="false" ht="30" hidden="false" customHeight="false" outlineLevel="0" collapsed="false">
      <c r="A860" s="29" t="s">
        <v>608</v>
      </c>
      <c r="B860" s="19" t="s">
        <v>290</v>
      </c>
      <c r="C860" s="19" t="s">
        <v>49</v>
      </c>
      <c r="D860" s="22" t="s">
        <v>645</v>
      </c>
      <c r="E860" s="19" t="s">
        <v>609</v>
      </c>
      <c r="F860" s="31" t="n">
        <f aca="false">прил_7!G690</f>
        <v>2406</v>
      </c>
      <c r="G860" s="31" t="n">
        <f aca="false">прил_7!H690</f>
        <v>2406</v>
      </c>
    </row>
    <row r="861" customFormat="false" ht="45" hidden="false" customHeight="false" outlineLevel="0" collapsed="false">
      <c r="A861" s="21" t="s">
        <v>646</v>
      </c>
      <c r="B861" s="19" t="s">
        <v>290</v>
      </c>
      <c r="C861" s="19" t="s">
        <v>49</v>
      </c>
      <c r="D861" s="22" t="s">
        <v>647</v>
      </c>
      <c r="E861" s="53"/>
      <c r="F861" s="31" t="n">
        <f aca="false">F862</f>
        <v>8775</v>
      </c>
      <c r="G861" s="31" t="n">
        <f aca="false">G862</f>
        <v>7875</v>
      </c>
    </row>
    <row r="862" customFormat="false" ht="60" hidden="false" customHeight="false" outlineLevel="0" collapsed="false">
      <c r="A862" s="21" t="s">
        <v>648</v>
      </c>
      <c r="B862" s="19" t="s">
        <v>290</v>
      </c>
      <c r="C862" s="19" t="s">
        <v>49</v>
      </c>
      <c r="D862" s="22" t="s">
        <v>649</v>
      </c>
      <c r="E862" s="53"/>
      <c r="F862" s="31" t="n">
        <f aca="false">F863+F866</f>
        <v>8775</v>
      </c>
      <c r="G862" s="31" t="n">
        <f aca="false">G863+G866</f>
        <v>7875</v>
      </c>
    </row>
    <row r="863" customFormat="false" ht="60" hidden="false" customHeight="false" outlineLevel="0" collapsed="false">
      <c r="A863" s="21" t="s">
        <v>650</v>
      </c>
      <c r="B863" s="19" t="s">
        <v>290</v>
      </c>
      <c r="C863" s="19" t="s">
        <v>49</v>
      </c>
      <c r="D863" s="22" t="s">
        <v>651</v>
      </c>
      <c r="E863" s="53"/>
      <c r="F863" s="31" t="n">
        <f aca="false">F864</f>
        <v>7875</v>
      </c>
      <c r="G863" s="31" t="n">
        <f aca="false">G864</f>
        <v>7875</v>
      </c>
    </row>
    <row r="864" customFormat="false" ht="30" hidden="false" customHeight="false" outlineLevel="0" collapsed="false">
      <c r="A864" s="23" t="s">
        <v>494</v>
      </c>
      <c r="B864" s="19" t="s">
        <v>290</v>
      </c>
      <c r="C864" s="19" t="s">
        <v>49</v>
      </c>
      <c r="D864" s="22" t="s">
        <v>651</v>
      </c>
      <c r="E864" s="19" t="s">
        <v>495</v>
      </c>
      <c r="F864" s="31" t="n">
        <f aca="false">F865</f>
        <v>7875</v>
      </c>
      <c r="G864" s="31" t="n">
        <f aca="false">G865</f>
        <v>7875</v>
      </c>
    </row>
    <row r="865" customFormat="false" ht="15" hidden="false" customHeight="false" outlineLevel="0" collapsed="false">
      <c r="A865" s="23" t="s">
        <v>496</v>
      </c>
      <c r="B865" s="19" t="s">
        <v>290</v>
      </c>
      <c r="C865" s="19" t="s">
        <v>49</v>
      </c>
      <c r="D865" s="22" t="s">
        <v>651</v>
      </c>
      <c r="E865" s="19" t="s">
        <v>497</v>
      </c>
      <c r="F865" s="31" t="n">
        <f aca="false">прил_7!G695</f>
        <v>7875</v>
      </c>
      <c r="G865" s="31" t="n">
        <f aca="false">прил_7!H695</f>
        <v>7875</v>
      </c>
    </row>
    <row r="866" customFormat="false" ht="75" hidden="false" customHeight="false" outlineLevel="0" collapsed="false">
      <c r="A866" s="21" t="s">
        <v>652</v>
      </c>
      <c r="B866" s="19" t="s">
        <v>290</v>
      </c>
      <c r="C866" s="19" t="s">
        <v>49</v>
      </c>
      <c r="D866" s="22" t="s">
        <v>653</v>
      </c>
      <c r="E866" s="53"/>
      <c r="F866" s="31" t="n">
        <f aca="false">F867</f>
        <v>900</v>
      </c>
      <c r="G866" s="31" t="n">
        <f aca="false">G867</f>
        <v>0</v>
      </c>
    </row>
    <row r="867" customFormat="false" ht="30" hidden="false" customHeight="false" outlineLevel="0" collapsed="false">
      <c r="A867" s="23" t="s">
        <v>494</v>
      </c>
      <c r="B867" s="19" t="s">
        <v>290</v>
      </c>
      <c r="C867" s="19" t="s">
        <v>49</v>
      </c>
      <c r="D867" s="22" t="s">
        <v>653</v>
      </c>
      <c r="E867" s="53" t="s">
        <v>495</v>
      </c>
      <c r="F867" s="31" t="n">
        <f aca="false">F868</f>
        <v>900</v>
      </c>
      <c r="G867" s="31" t="n">
        <f aca="false">G868</f>
        <v>0</v>
      </c>
    </row>
    <row r="868" customFormat="false" ht="15" hidden="false" customHeight="false" outlineLevel="0" collapsed="false">
      <c r="A868" s="23" t="s">
        <v>496</v>
      </c>
      <c r="B868" s="19" t="s">
        <v>290</v>
      </c>
      <c r="C868" s="19" t="s">
        <v>49</v>
      </c>
      <c r="D868" s="22" t="s">
        <v>653</v>
      </c>
      <c r="E868" s="53" t="s">
        <v>497</v>
      </c>
      <c r="F868" s="31" t="n">
        <f aca="false">прил_7!G698</f>
        <v>900</v>
      </c>
      <c r="G868" s="31" t="n">
        <f aca="false">прил_7!H698</f>
        <v>0</v>
      </c>
    </row>
    <row r="869" customFormat="false" ht="15.6" hidden="false" customHeight="false" outlineLevel="0" collapsed="false">
      <c r="A869" s="15" t="s">
        <v>654</v>
      </c>
      <c r="B869" s="16" t="s">
        <v>85</v>
      </c>
      <c r="C869" s="16"/>
      <c r="D869" s="16"/>
      <c r="E869" s="16"/>
      <c r="F869" s="17" t="n">
        <f aca="false">F870+F877</f>
        <v>64854</v>
      </c>
      <c r="G869" s="17" t="n">
        <f aca="false">G870+G877</f>
        <v>70056</v>
      </c>
    </row>
    <row r="870" customFormat="false" ht="15" hidden="false" customHeight="false" outlineLevel="0" collapsed="false">
      <c r="A870" s="26" t="s">
        <v>655</v>
      </c>
      <c r="B870" s="19" t="s">
        <v>85</v>
      </c>
      <c r="C870" s="19" t="s">
        <v>19</v>
      </c>
      <c r="D870" s="19"/>
      <c r="E870" s="19"/>
      <c r="F870" s="20" t="n">
        <f aca="false">F871</f>
        <v>500</v>
      </c>
      <c r="G870" s="20" t="n">
        <f aca="false">G871</f>
        <v>544</v>
      </c>
    </row>
    <row r="871" customFormat="false" ht="15" hidden="false" customHeight="false" outlineLevel="0" collapsed="false">
      <c r="A871" s="21" t="s">
        <v>656</v>
      </c>
      <c r="B871" s="19" t="s">
        <v>85</v>
      </c>
      <c r="C871" s="19" t="s">
        <v>19</v>
      </c>
      <c r="D871" s="22" t="s">
        <v>657</v>
      </c>
      <c r="E871" s="19"/>
      <c r="F871" s="20" t="n">
        <f aca="false">F872</f>
        <v>500</v>
      </c>
      <c r="G871" s="20" t="n">
        <f aca="false">G872</f>
        <v>544</v>
      </c>
    </row>
    <row r="872" customFormat="false" ht="15" hidden="false" customHeight="false" outlineLevel="0" collapsed="false">
      <c r="A872" s="21" t="s">
        <v>658</v>
      </c>
      <c r="B872" s="19" t="s">
        <v>85</v>
      </c>
      <c r="C872" s="19" t="s">
        <v>19</v>
      </c>
      <c r="D872" s="22" t="s">
        <v>659</v>
      </c>
      <c r="E872" s="19"/>
      <c r="F872" s="20" t="n">
        <f aca="false">F873</f>
        <v>500</v>
      </c>
      <c r="G872" s="20" t="n">
        <f aca="false">G873</f>
        <v>544</v>
      </c>
    </row>
    <row r="873" customFormat="false" ht="45" hidden="false" customHeight="false" outlineLevel="0" collapsed="false">
      <c r="A873" s="21" t="s">
        <v>660</v>
      </c>
      <c r="B873" s="19" t="s">
        <v>85</v>
      </c>
      <c r="C873" s="19" t="s">
        <v>19</v>
      </c>
      <c r="D873" s="22" t="s">
        <v>661</v>
      </c>
      <c r="E873" s="19"/>
      <c r="F873" s="20" t="n">
        <f aca="false">F874</f>
        <v>500</v>
      </c>
      <c r="G873" s="20" t="n">
        <f aca="false">G874</f>
        <v>544</v>
      </c>
    </row>
    <row r="874" customFormat="false" ht="30" hidden="false" customHeight="false" outlineLevel="0" collapsed="false">
      <c r="A874" s="24" t="s">
        <v>662</v>
      </c>
      <c r="B874" s="19" t="s">
        <v>85</v>
      </c>
      <c r="C874" s="19" t="s">
        <v>19</v>
      </c>
      <c r="D874" s="22" t="s">
        <v>663</v>
      </c>
      <c r="E874" s="19"/>
      <c r="F874" s="20" t="n">
        <f aca="false">F875</f>
        <v>500</v>
      </c>
      <c r="G874" s="20" t="n">
        <f aca="false">G875</f>
        <v>544</v>
      </c>
    </row>
    <row r="875" customFormat="false" ht="30" hidden="false" customHeight="false" outlineLevel="0" collapsed="false">
      <c r="A875" s="23" t="s">
        <v>44</v>
      </c>
      <c r="B875" s="19" t="s">
        <v>85</v>
      </c>
      <c r="C875" s="19" t="s">
        <v>19</v>
      </c>
      <c r="D875" s="22" t="s">
        <v>663</v>
      </c>
      <c r="E875" s="19" t="s">
        <v>45</v>
      </c>
      <c r="F875" s="20" t="n">
        <f aca="false">F876</f>
        <v>500</v>
      </c>
      <c r="G875" s="20" t="n">
        <f aca="false">G876</f>
        <v>544</v>
      </c>
    </row>
    <row r="876" customFormat="false" ht="30" hidden="false" customHeight="false" outlineLevel="0" collapsed="false">
      <c r="A876" s="23" t="s">
        <v>46</v>
      </c>
      <c r="B876" s="19" t="s">
        <v>85</v>
      </c>
      <c r="C876" s="19" t="s">
        <v>19</v>
      </c>
      <c r="D876" s="22" t="s">
        <v>663</v>
      </c>
      <c r="E876" s="19" t="s">
        <v>47</v>
      </c>
      <c r="F876" s="20" t="n">
        <f aca="false">прил_7!G706</f>
        <v>500</v>
      </c>
      <c r="G876" s="20" t="n">
        <f aca="false">прил_7!H706</f>
        <v>544</v>
      </c>
    </row>
    <row r="877" customFormat="false" ht="15" hidden="false" customHeight="false" outlineLevel="0" collapsed="false">
      <c r="A877" s="23" t="s">
        <v>664</v>
      </c>
      <c r="B877" s="19" t="s">
        <v>85</v>
      </c>
      <c r="C877" s="19" t="s">
        <v>35</v>
      </c>
      <c r="D877" s="19"/>
      <c r="E877" s="19"/>
      <c r="F877" s="20" t="n">
        <f aca="false">F878+F887</f>
        <v>64354</v>
      </c>
      <c r="G877" s="20" t="n">
        <f aca="false">G878+G887</f>
        <v>69512</v>
      </c>
    </row>
    <row r="878" customFormat="false" ht="15" hidden="false" customHeight="false" outlineLevel="0" collapsed="false">
      <c r="A878" s="21" t="s">
        <v>656</v>
      </c>
      <c r="B878" s="19" t="s">
        <v>85</v>
      </c>
      <c r="C878" s="19" t="s">
        <v>35</v>
      </c>
      <c r="D878" s="22" t="s">
        <v>657</v>
      </c>
      <c r="E878" s="19"/>
      <c r="F878" s="20" t="n">
        <f aca="false">F879</f>
        <v>64194</v>
      </c>
      <c r="G878" s="20" t="n">
        <f aca="false">G879</f>
        <v>69352</v>
      </c>
    </row>
    <row r="879" customFormat="false" ht="15" hidden="false" customHeight="false" outlineLevel="0" collapsed="false">
      <c r="A879" s="21" t="s">
        <v>665</v>
      </c>
      <c r="B879" s="19" t="s">
        <v>85</v>
      </c>
      <c r="C879" s="19" t="s">
        <v>35</v>
      </c>
      <c r="D879" s="22" t="s">
        <v>666</v>
      </c>
      <c r="E879" s="19"/>
      <c r="F879" s="20" t="n">
        <f aca="false">F880</f>
        <v>64194</v>
      </c>
      <c r="G879" s="20" t="n">
        <f aca="false">G880</f>
        <v>69352</v>
      </c>
    </row>
    <row r="880" customFormat="false" ht="30" hidden="false" customHeight="false" outlineLevel="0" collapsed="false">
      <c r="A880" s="21" t="s">
        <v>667</v>
      </c>
      <c r="B880" s="19" t="s">
        <v>85</v>
      </c>
      <c r="C880" s="19" t="s">
        <v>35</v>
      </c>
      <c r="D880" s="22" t="s">
        <v>668</v>
      </c>
      <c r="E880" s="25"/>
      <c r="F880" s="20" t="n">
        <f aca="false">F881+F884</f>
        <v>64194</v>
      </c>
      <c r="G880" s="20" t="n">
        <f aca="false">G881+G884</f>
        <v>69352</v>
      </c>
    </row>
    <row r="881" customFormat="false" ht="30" hidden="false" customHeight="false" outlineLevel="0" collapsed="false">
      <c r="A881" s="24" t="s">
        <v>669</v>
      </c>
      <c r="B881" s="19" t="s">
        <v>85</v>
      </c>
      <c r="C881" s="19" t="s">
        <v>35</v>
      </c>
      <c r="D881" s="22" t="s">
        <v>670</v>
      </c>
      <c r="E881" s="25"/>
      <c r="F881" s="20" t="n">
        <f aca="false">F882</f>
        <v>500</v>
      </c>
      <c r="G881" s="20" t="n">
        <f aca="false">G882</f>
        <v>800</v>
      </c>
    </row>
    <row r="882" customFormat="false" ht="30" hidden="false" customHeight="false" outlineLevel="0" collapsed="false">
      <c r="A882" s="23" t="s">
        <v>124</v>
      </c>
      <c r="B882" s="19" t="s">
        <v>85</v>
      </c>
      <c r="C882" s="19" t="s">
        <v>35</v>
      </c>
      <c r="D882" s="22" t="s">
        <v>670</v>
      </c>
      <c r="E882" s="25" t="n">
        <v>600</v>
      </c>
      <c r="F882" s="20" t="n">
        <f aca="false">F883</f>
        <v>500</v>
      </c>
      <c r="G882" s="20" t="n">
        <f aca="false">G883</f>
        <v>800</v>
      </c>
    </row>
    <row r="883" customFormat="false" ht="15" hidden="false" customHeight="false" outlineLevel="0" collapsed="false">
      <c r="A883" s="23" t="s">
        <v>126</v>
      </c>
      <c r="B883" s="19" t="s">
        <v>85</v>
      </c>
      <c r="C883" s="19" t="s">
        <v>35</v>
      </c>
      <c r="D883" s="22" t="s">
        <v>670</v>
      </c>
      <c r="E883" s="25" t="n">
        <v>610</v>
      </c>
      <c r="F883" s="20" t="n">
        <f aca="false">прил_7!G713</f>
        <v>500</v>
      </c>
      <c r="G883" s="20" t="n">
        <f aca="false">прил_7!H713</f>
        <v>800</v>
      </c>
    </row>
    <row r="884" customFormat="false" ht="45" hidden="false" customHeight="false" outlineLevel="0" collapsed="false">
      <c r="A884" s="24" t="s">
        <v>671</v>
      </c>
      <c r="B884" s="19" t="s">
        <v>85</v>
      </c>
      <c r="C884" s="19" t="s">
        <v>35</v>
      </c>
      <c r="D884" s="22" t="s">
        <v>672</v>
      </c>
      <c r="E884" s="25"/>
      <c r="F884" s="20" t="n">
        <f aca="false">F885</f>
        <v>63694</v>
      </c>
      <c r="G884" s="20" t="n">
        <f aca="false">G885</f>
        <v>68552</v>
      </c>
    </row>
    <row r="885" customFormat="false" ht="30" hidden="false" customHeight="false" outlineLevel="0" collapsed="false">
      <c r="A885" s="23" t="s">
        <v>124</v>
      </c>
      <c r="B885" s="19" t="s">
        <v>85</v>
      </c>
      <c r="C885" s="19" t="s">
        <v>35</v>
      </c>
      <c r="D885" s="22" t="s">
        <v>672</v>
      </c>
      <c r="E885" s="25" t="n">
        <v>600</v>
      </c>
      <c r="F885" s="20" t="n">
        <f aca="false">F886</f>
        <v>63694</v>
      </c>
      <c r="G885" s="20" t="n">
        <f aca="false">G886</f>
        <v>68552</v>
      </c>
    </row>
    <row r="886" customFormat="false" ht="15" hidden="false" customHeight="false" outlineLevel="0" collapsed="false">
      <c r="A886" s="23" t="s">
        <v>126</v>
      </c>
      <c r="B886" s="19" t="s">
        <v>85</v>
      </c>
      <c r="C886" s="19" t="s">
        <v>35</v>
      </c>
      <c r="D886" s="22" t="s">
        <v>672</v>
      </c>
      <c r="E886" s="25" t="n">
        <v>610</v>
      </c>
      <c r="F886" s="20" t="n">
        <f aca="false">прил_7!G716</f>
        <v>63694</v>
      </c>
      <c r="G886" s="20" t="n">
        <f aca="false">прил_7!H716</f>
        <v>68552</v>
      </c>
    </row>
    <row r="887" customFormat="false" ht="30" hidden="false" customHeight="false" outlineLevel="0" collapsed="false">
      <c r="A887" s="21" t="s">
        <v>116</v>
      </c>
      <c r="B887" s="19" t="s">
        <v>85</v>
      </c>
      <c r="C887" s="19" t="s">
        <v>35</v>
      </c>
      <c r="D887" s="22" t="s">
        <v>117</v>
      </c>
      <c r="E887" s="19"/>
      <c r="F887" s="20" t="n">
        <f aca="false">F888+F893</f>
        <v>160</v>
      </c>
      <c r="G887" s="20" t="n">
        <f aca="false">G888+G893</f>
        <v>160</v>
      </c>
    </row>
    <row r="888" customFormat="false" ht="15" hidden="false" customHeight="false" outlineLevel="0" collapsed="false">
      <c r="A888" s="21" t="s">
        <v>227</v>
      </c>
      <c r="B888" s="19" t="s">
        <v>85</v>
      </c>
      <c r="C888" s="19" t="s">
        <v>35</v>
      </c>
      <c r="D888" s="22" t="s">
        <v>228</v>
      </c>
      <c r="E888" s="19"/>
      <c r="F888" s="20" t="n">
        <f aca="false">F889</f>
        <v>140</v>
      </c>
      <c r="G888" s="20" t="n">
        <f aca="false">G889</f>
        <v>140</v>
      </c>
    </row>
    <row r="889" customFormat="false" ht="30" hidden="false" customHeight="false" outlineLevel="0" collapsed="false">
      <c r="A889" s="30" t="s">
        <v>229</v>
      </c>
      <c r="B889" s="19" t="s">
        <v>85</v>
      </c>
      <c r="C889" s="19" t="s">
        <v>35</v>
      </c>
      <c r="D889" s="22" t="s">
        <v>230</v>
      </c>
      <c r="E889" s="19"/>
      <c r="F889" s="20" t="n">
        <f aca="false">F890</f>
        <v>140</v>
      </c>
      <c r="G889" s="20" t="n">
        <f aca="false">G890</f>
        <v>140</v>
      </c>
    </row>
    <row r="890" customFormat="false" ht="30" hidden="false" customHeight="false" outlineLevel="0" collapsed="false">
      <c r="A890" s="28" t="s">
        <v>231</v>
      </c>
      <c r="B890" s="19" t="s">
        <v>85</v>
      </c>
      <c r="C890" s="19" t="s">
        <v>35</v>
      </c>
      <c r="D890" s="22" t="s">
        <v>232</v>
      </c>
      <c r="E890" s="19"/>
      <c r="F890" s="20" t="n">
        <f aca="false">F891</f>
        <v>140</v>
      </c>
      <c r="G890" s="20" t="n">
        <f aca="false">G891</f>
        <v>140</v>
      </c>
    </row>
    <row r="891" customFormat="false" ht="30" hidden="false" customHeight="false" outlineLevel="0" collapsed="false">
      <c r="A891" s="23" t="s">
        <v>124</v>
      </c>
      <c r="B891" s="19" t="s">
        <v>85</v>
      </c>
      <c r="C891" s="19" t="s">
        <v>35</v>
      </c>
      <c r="D891" s="22" t="s">
        <v>232</v>
      </c>
      <c r="E891" s="19" t="s">
        <v>125</v>
      </c>
      <c r="F891" s="20" t="n">
        <f aca="false">F892</f>
        <v>140</v>
      </c>
      <c r="G891" s="20" t="n">
        <f aca="false">G892</f>
        <v>140</v>
      </c>
    </row>
    <row r="892" customFormat="false" ht="15" hidden="false" customHeight="false" outlineLevel="0" collapsed="false">
      <c r="A892" s="23" t="s">
        <v>126</v>
      </c>
      <c r="B892" s="19" t="s">
        <v>85</v>
      </c>
      <c r="C892" s="19" t="s">
        <v>35</v>
      </c>
      <c r="D892" s="22" t="s">
        <v>232</v>
      </c>
      <c r="E892" s="19" t="s">
        <v>127</v>
      </c>
      <c r="F892" s="20" t="n">
        <f aca="false">прил_7!G722</f>
        <v>140</v>
      </c>
      <c r="G892" s="20" t="n">
        <f aca="false">прил_7!H722</f>
        <v>140</v>
      </c>
    </row>
    <row r="893" customFormat="false" ht="30" hidden="false" customHeight="false" outlineLevel="0" collapsed="false">
      <c r="A893" s="21" t="s">
        <v>186</v>
      </c>
      <c r="B893" s="19" t="s">
        <v>85</v>
      </c>
      <c r="C893" s="19" t="s">
        <v>35</v>
      </c>
      <c r="D893" s="22" t="s">
        <v>187</v>
      </c>
      <c r="E893" s="19"/>
      <c r="F893" s="20" t="n">
        <f aca="false">F894</f>
        <v>20</v>
      </c>
      <c r="G893" s="20" t="n">
        <f aca="false">G894</f>
        <v>20</v>
      </c>
    </row>
    <row r="894" customFormat="false" ht="60" hidden="false" customHeight="false" outlineLevel="0" collapsed="false">
      <c r="A894" s="30" t="s">
        <v>188</v>
      </c>
      <c r="B894" s="19" t="s">
        <v>85</v>
      </c>
      <c r="C894" s="19" t="s">
        <v>35</v>
      </c>
      <c r="D894" s="22" t="s">
        <v>189</v>
      </c>
      <c r="E894" s="19"/>
      <c r="F894" s="20" t="n">
        <f aca="false">F895</f>
        <v>20</v>
      </c>
      <c r="G894" s="20" t="n">
        <f aca="false">G895</f>
        <v>20</v>
      </c>
    </row>
    <row r="895" customFormat="false" ht="45" hidden="false" customHeight="false" outlineLevel="0" collapsed="false">
      <c r="A895" s="30" t="s">
        <v>190</v>
      </c>
      <c r="B895" s="19" t="s">
        <v>85</v>
      </c>
      <c r="C895" s="19" t="s">
        <v>35</v>
      </c>
      <c r="D895" s="22" t="s">
        <v>191</v>
      </c>
      <c r="E895" s="19"/>
      <c r="F895" s="20" t="n">
        <f aca="false">F896</f>
        <v>20</v>
      </c>
      <c r="G895" s="20" t="n">
        <f aca="false">G896</f>
        <v>20</v>
      </c>
    </row>
    <row r="896" customFormat="false" ht="30" hidden="false" customHeight="false" outlineLevel="0" collapsed="false">
      <c r="A896" s="23" t="s">
        <v>124</v>
      </c>
      <c r="B896" s="19" t="s">
        <v>85</v>
      </c>
      <c r="C896" s="19" t="s">
        <v>35</v>
      </c>
      <c r="D896" s="22" t="s">
        <v>191</v>
      </c>
      <c r="E896" s="19" t="s">
        <v>125</v>
      </c>
      <c r="F896" s="20" t="n">
        <f aca="false">F897</f>
        <v>20</v>
      </c>
      <c r="G896" s="20" t="n">
        <f aca="false">G897</f>
        <v>20</v>
      </c>
    </row>
    <row r="897" customFormat="false" ht="15" hidden="false" customHeight="false" outlineLevel="0" collapsed="false">
      <c r="A897" s="23" t="s">
        <v>126</v>
      </c>
      <c r="B897" s="19" t="s">
        <v>85</v>
      </c>
      <c r="C897" s="19" t="s">
        <v>35</v>
      </c>
      <c r="D897" s="22" t="s">
        <v>191</v>
      </c>
      <c r="E897" s="19" t="s">
        <v>127</v>
      </c>
      <c r="F897" s="20" t="n">
        <f aca="false">прил_7!G727</f>
        <v>20</v>
      </c>
      <c r="G897" s="20" t="n">
        <f aca="false">прил_7!H727</f>
        <v>20</v>
      </c>
    </row>
    <row r="898" customFormat="false" ht="15.6" hidden="false" customHeight="false" outlineLevel="0" collapsed="false">
      <c r="A898" s="15" t="s">
        <v>673</v>
      </c>
      <c r="B898" s="16" t="s">
        <v>91</v>
      </c>
      <c r="C898" s="16"/>
      <c r="D898" s="51"/>
      <c r="E898" s="51"/>
      <c r="F898" s="17" t="n">
        <f aca="false">F899</f>
        <v>13900</v>
      </c>
      <c r="G898" s="17" t="n">
        <f aca="false">G899</f>
        <v>13500</v>
      </c>
    </row>
    <row r="899" customFormat="false" ht="30" hidden="false" customHeight="false" outlineLevel="0" collapsed="false">
      <c r="A899" s="18" t="s">
        <v>674</v>
      </c>
      <c r="B899" s="19" t="s">
        <v>91</v>
      </c>
      <c r="C899" s="19" t="s">
        <v>19</v>
      </c>
      <c r="D899" s="53"/>
      <c r="E899" s="53"/>
      <c r="F899" s="20" t="n">
        <f aca="false">F900</f>
        <v>13900</v>
      </c>
      <c r="G899" s="20" t="n">
        <f aca="false">G900</f>
        <v>13500</v>
      </c>
    </row>
    <row r="900" customFormat="false" ht="30" hidden="false" customHeight="false" outlineLevel="0" collapsed="false">
      <c r="A900" s="21" t="s">
        <v>22</v>
      </c>
      <c r="B900" s="19" t="s">
        <v>91</v>
      </c>
      <c r="C900" s="19" t="s">
        <v>19</v>
      </c>
      <c r="D900" s="19" t="s">
        <v>23</v>
      </c>
      <c r="E900" s="53"/>
      <c r="F900" s="20" t="n">
        <f aca="false">F901</f>
        <v>13900</v>
      </c>
      <c r="G900" s="20" t="n">
        <f aca="false">G901</f>
        <v>13500</v>
      </c>
    </row>
    <row r="901" customFormat="false" ht="15" hidden="false" customHeight="false" outlineLevel="0" collapsed="false">
      <c r="A901" s="21" t="s">
        <v>675</v>
      </c>
      <c r="B901" s="19" t="s">
        <v>91</v>
      </c>
      <c r="C901" s="19" t="s">
        <v>19</v>
      </c>
      <c r="D901" s="19" t="s">
        <v>676</v>
      </c>
      <c r="E901" s="19"/>
      <c r="F901" s="20" t="n">
        <f aca="false">F902</f>
        <v>13900</v>
      </c>
      <c r="G901" s="20" t="n">
        <f aca="false">G902</f>
        <v>13500</v>
      </c>
    </row>
    <row r="902" customFormat="false" ht="15" hidden="false" customHeight="false" outlineLevel="0" collapsed="false">
      <c r="A902" s="30" t="s">
        <v>677</v>
      </c>
      <c r="B902" s="19" t="s">
        <v>91</v>
      </c>
      <c r="C902" s="19" t="s">
        <v>19</v>
      </c>
      <c r="D902" s="19" t="s">
        <v>678</v>
      </c>
      <c r="E902" s="19"/>
      <c r="F902" s="20" t="n">
        <f aca="false">F903</f>
        <v>13900</v>
      </c>
      <c r="G902" s="20" t="n">
        <f aca="false">G903</f>
        <v>13500</v>
      </c>
    </row>
    <row r="903" customFormat="false" ht="15" hidden="false" customHeight="false" outlineLevel="0" collapsed="false">
      <c r="A903" s="21" t="s">
        <v>679</v>
      </c>
      <c r="B903" s="19" t="s">
        <v>91</v>
      </c>
      <c r="C903" s="19" t="s">
        <v>19</v>
      </c>
      <c r="D903" s="22" t="s">
        <v>680</v>
      </c>
      <c r="E903" s="19"/>
      <c r="F903" s="20" t="n">
        <f aca="false">F904</f>
        <v>13900</v>
      </c>
      <c r="G903" s="20" t="n">
        <f aca="false">G904</f>
        <v>13500</v>
      </c>
    </row>
    <row r="904" customFormat="false" ht="15" hidden="false" customHeight="false" outlineLevel="0" collapsed="false">
      <c r="A904" s="18" t="s">
        <v>681</v>
      </c>
      <c r="B904" s="19" t="s">
        <v>91</v>
      </c>
      <c r="C904" s="19" t="s">
        <v>19</v>
      </c>
      <c r="D904" s="22" t="s">
        <v>680</v>
      </c>
      <c r="E904" s="19" t="s">
        <v>682</v>
      </c>
      <c r="F904" s="20" t="n">
        <f aca="false">F905</f>
        <v>13900</v>
      </c>
      <c r="G904" s="20" t="n">
        <f aca="false">G905</f>
        <v>13500</v>
      </c>
    </row>
    <row r="905" customFormat="false" ht="15" hidden="false" customHeight="false" outlineLevel="0" collapsed="false">
      <c r="A905" s="18" t="s">
        <v>683</v>
      </c>
      <c r="B905" s="19" t="s">
        <v>91</v>
      </c>
      <c r="C905" s="19" t="s">
        <v>19</v>
      </c>
      <c r="D905" s="22" t="s">
        <v>680</v>
      </c>
      <c r="E905" s="19" t="s">
        <v>684</v>
      </c>
      <c r="F905" s="20" t="n">
        <f aca="false">прил_7!G945</f>
        <v>13900</v>
      </c>
      <c r="G905" s="20" t="n">
        <f aca="false">прил_7!H945</f>
        <v>13500</v>
      </c>
    </row>
    <row r="906" customFormat="false" ht="15.6" hidden="false" customHeight="false" outlineLevel="0" collapsed="false">
      <c r="A906" s="58" t="s">
        <v>685</v>
      </c>
      <c r="B906" s="59"/>
      <c r="C906" s="16"/>
      <c r="D906" s="59"/>
      <c r="E906" s="59"/>
      <c r="F906" s="52" t="n">
        <f aca="false">F24+F174+F190+F264+F390+F507+F534+F746+F809+F869+F898</f>
        <v>2837263.7</v>
      </c>
      <c r="G906" s="52" t="n">
        <f aca="false">G24+G174+G190+G264+G390+G507+G534+G746+G809+G869+G898</f>
        <v>2320670.5</v>
      </c>
    </row>
  </sheetData>
  <mergeCells count="22">
    <mergeCell ref="B2:F2"/>
    <mergeCell ref="B3:F3"/>
    <mergeCell ref="B4:F4"/>
    <mergeCell ref="B5:F5"/>
    <mergeCell ref="A6:F6"/>
    <mergeCell ref="B7:F7"/>
    <mergeCell ref="B10:G10"/>
    <mergeCell ref="B11:G11"/>
    <mergeCell ref="B12:G12"/>
    <mergeCell ref="B13:G13"/>
    <mergeCell ref="B14:G14"/>
    <mergeCell ref="A16:G16"/>
    <mergeCell ref="A17:G17"/>
    <mergeCell ref="A18:E18"/>
    <mergeCell ref="A21:A23"/>
    <mergeCell ref="B21:B23"/>
    <mergeCell ref="C21:C23"/>
    <mergeCell ref="D21:D23"/>
    <mergeCell ref="E21:E23"/>
    <mergeCell ref="F21:G21"/>
    <mergeCell ref="F22:F23"/>
    <mergeCell ref="G22:G23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H960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4.88"/>
    <col collapsed="false" customWidth="true" hidden="false" outlineLevel="0" max="8" min="8" style="1" width="17.89"/>
    <col collapsed="false" customWidth="true" hidden="false" outlineLevel="0" max="210" min="9" style="1" width="9.33"/>
    <col collapsed="false" customWidth="true" hidden="false" outlineLevel="0" max="211" min="211" style="1" width="53.99"/>
    <col collapsed="false" customWidth="true" hidden="false" outlineLevel="0" max="212" min="212" style="1" width="9.66"/>
    <col collapsed="false" customWidth="true" hidden="false" outlineLevel="0" max="213" min="213" style="1" width="8.67"/>
    <col collapsed="false" customWidth="true" hidden="false" outlineLevel="0" max="214" min="214" style="1" width="8.44"/>
    <col collapsed="false" customWidth="true" hidden="false" outlineLevel="0" max="215" min="215" style="1" width="16.89"/>
    <col collapsed="false" customWidth="true" hidden="false" outlineLevel="0" max="216" min="216" style="1" width="7.67"/>
    <col collapsed="false" customWidth="true" hidden="false" outlineLevel="0" max="217" min="217" style="1" width="18.11"/>
    <col collapsed="false" customWidth="true" hidden="false" outlineLevel="0" max="466" min="218" style="1" width="9.33"/>
    <col collapsed="false" customWidth="true" hidden="false" outlineLevel="0" max="467" min="467" style="1" width="53.99"/>
    <col collapsed="false" customWidth="true" hidden="false" outlineLevel="0" max="468" min="468" style="1" width="9.66"/>
    <col collapsed="false" customWidth="true" hidden="false" outlineLevel="0" max="469" min="469" style="1" width="8.67"/>
    <col collapsed="false" customWidth="true" hidden="false" outlineLevel="0" max="470" min="470" style="1" width="8.44"/>
    <col collapsed="false" customWidth="true" hidden="false" outlineLevel="0" max="471" min="471" style="1" width="16.89"/>
    <col collapsed="false" customWidth="true" hidden="false" outlineLevel="0" max="472" min="472" style="1" width="7.67"/>
    <col collapsed="false" customWidth="true" hidden="false" outlineLevel="0" max="473" min="473" style="1" width="18.11"/>
    <col collapsed="false" customWidth="true" hidden="false" outlineLevel="0" max="722" min="474" style="1" width="9.33"/>
    <col collapsed="false" customWidth="true" hidden="false" outlineLevel="0" max="723" min="723" style="1" width="53.99"/>
    <col collapsed="false" customWidth="true" hidden="false" outlineLevel="0" max="724" min="724" style="1" width="9.66"/>
    <col collapsed="false" customWidth="true" hidden="false" outlineLevel="0" max="725" min="725" style="1" width="8.67"/>
    <col collapsed="false" customWidth="true" hidden="false" outlineLevel="0" max="726" min="726" style="1" width="8.44"/>
    <col collapsed="false" customWidth="true" hidden="false" outlineLevel="0" max="727" min="727" style="1" width="16.89"/>
    <col collapsed="false" customWidth="true" hidden="false" outlineLevel="0" max="728" min="728" style="1" width="7.67"/>
    <col collapsed="false" customWidth="true" hidden="false" outlineLevel="0" max="729" min="729" style="1" width="18.11"/>
    <col collapsed="false" customWidth="true" hidden="false" outlineLevel="0" max="978" min="730" style="1" width="9.33"/>
    <col collapsed="false" customWidth="true" hidden="false" outlineLevel="0" max="979" min="979" style="1" width="53.99"/>
    <col collapsed="false" customWidth="true" hidden="false" outlineLevel="0" max="980" min="980" style="1" width="9.66"/>
    <col collapsed="false" customWidth="true" hidden="false" outlineLevel="0" max="981" min="981" style="1" width="8.67"/>
    <col collapsed="false" customWidth="true" hidden="false" outlineLevel="0" max="982" min="982" style="1" width="8.44"/>
    <col collapsed="false" customWidth="true" hidden="false" outlineLevel="0" max="983" min="983" style="1" width="16.89"/>
    <col collapsed="false" customWidth="true" hidden="false" outlineLevel="0" max="984" min="984" style="1" width="7.67"/>
    <col collapsed="false" customWidth="true" hidden="false" outlineLevel="0" max="985" min="985" style="1" width="18.11"/>
    <col collapsed="false" customWidth="true" hidden="false" outlineLevel="0" max="1025" min="986" style="1" width="9.33"/>
  </cols>
  <sheetData>
    <row r="3" customFormat="false" ht="15" hidden="false" customHeight="false" outlineLevel="0" collapsed="false">
      <c r="A3" s="2"/>
      <c r="B3" s="3" t="s">
        <v>686</v>
      </c>
      <c r="C3" s="3"/>
      <c r="D3" s="3"/>
      <c r="E3" s="3"/>
      <c r="F3" s="3"/>
      <c r="G3" s="3"/>
    </row>
    <row r="4" customFormat="false" ht="15" hidden="false" customHeight="false" outlineLevel="0" collapsed="false">
      <c r="A4" s="2"/>
      <c r="B4" s="3" t="s">
        <v>687</v>
      </c>
      <c r="C4" s="3"/>
      <c r="D4" s="3"/>
      <c r="E4" s="3"/>
      <c r="F4" s="3"/>
      <c r="G4" s="3"/>
    </row>
    <row r="5" customFormat="false" ht="15.6" hidden="false" customHeight="false" outlineLevel="0" collapsed="false">
      <c r="A5" s="2"/>
      <c r="B5" s="60"/>
      <c r="C5" s="3" t="s">
        <v>688</v>
      </c>
      <c r="D5" s="3"/>
      <c r="E5" s="3"/>
      <c r="F5" s="3"/>
      <c r="G5" s="3"/>
    </row>
    <row r="6" customFormat="false" ht="15" hidden="false" customHeight="false" outlineLevel="0" collapsed="false">
      <c r="A6" s="2"/>
      <c r="B6" s="60" t="s">
        <v>689</v>
      </c>
      <c r="C6" s="60"/>
      <c r="D6" s="60"/>
      <c r="E6" s="60"/>
      <c r="F6" s="60"/>
      <c r="G6" s="60"/>
    </row>
    <row r="7" customFormat="false" ht="15.6" hidden="false" customHeight="false" outlineLevel="0" collapsed="false">
      <c r="A7" s="2"/>
      <c r="B7" s="3" t="s">
        <v>3</v>
      </c>
      <c r="C7" s="3"/>
      <c r="D7" s="3"/>
      <c r="E7" s="3"/>
      <c r="F7" s="3"/>
      <c r="G7" s="3"/>
    </row>
    <row r="8" customFormat="false" ht="15.6" hidden="false" customHeight="false" outlineLevel="0" collapsed="false">
      <c r="A8" s="5" t="s">
        <v>690</v>
      </c>
      <c r="B8" s="5"/>
      <c r="C8" s="5"/>
      <c r="D8" s="5"/>
      <c r="E8" s="5"/>
      <c r="F8" s="5"/>
      <c r="G8" s="5"/>
    </row>
    <row r="9" customFormat="false" ht="15" hidden="false" customHeight="true" outlineLevel="0" collapsed="false">
      <c r="A9" s="2"/>
      <c r="B9" s="6" t="s">
        <v>5</v>
      </c>
      <c r="C9" s="6"/>
      <c r="D9" s="6"/>
      <c r="E9" s="6"/>
      <c r="F9" s="6"/>
      <c r="G9" s="6"/>
    </row>
    <row r="12" customFormat="false" ht="15.6" hidden="false" customHeight="false" outlineLevel="0" collapsed="false">
      <c r="B12" s="60" t="s">
        <v>691</v>
      </c>
      <c r="C12" s="60"/>
      <c r="D12" s="60"/>
      <c r="E12" s="60"/>
      <c r="F12" s="60"/>
      <c r="G12" s="60"/>
      <c r="H12" s="60"/>
    </row>
    <row r="13" customFormat="false" ht="15.6" hidden="false" customHeight="false" outlineLevel="0" collapsed="false">
      <c r="B13" s="60" t="s">
        <v>692</v>
      </c>
      <c r="C13" s="60"/>
      <c r="D13" s="60"/>
      <c r="E13" s="60"/>
      <c r="F13" s="60"/>
      <c r="G13" s="60"/>
      <c r="H13" s="60"/>
    </row>
    <row r="14" customFormat="false" ht="15.6" hidden="false" customHeight="false" outlineLevel="0" collapsed="false">
      <c r="B14" s="60" t="s">
        <v>693</v>
      </c>
      <c r="C14" s="60"/>
      <c r="D14" s="60"/>
      <c r="E14" s="60"/>
      <c r="F14" s="60"/>
      <c r="G14" s="60"/>
      <c r="H14" s="60"/>
    </row>
    <row r="15" customFormat="false" ht="15.6" hidden="false" customHeight="false" outlineLevel="0" collapsed="false">
      <c r="B15" s="3" t="s">
        <v>694</v>
      </c>
      <c r="C15" s="3"/>
      <c r="D15" s="3"/>
      <c r="E15" s="3"/>
      <c r="F15" s="3"/>
      <c r="G15" s="3"/>
      <c r="H15" s="3"/>
    </row>
    <row r="16" customFormat="false" ht="19.5" hidden="false" customHeight="true" outlineLevel="0" collapsed="false">
      <c r="A16" s="6"/>
      <c r="B16" s="6" t="s">
        <v>5</v>
      </c>
      <c r="C16" s="6"/>
      <c r="D16" s="6"/>
      <c r="E16" s="6"/>
      <c r="F16" s="6"/>
      <c r="G16" s="6"/>
      <c r="H16" s="6"/>
    </row>
    <row r="17" customFormat="false" ht="19.5" hidden="false" customHeight="true" outlineLevel="0" collapsed="false">
      <c r="A17" s="6"/>
      <c r="B17" s="6"/>
      <c r="C17" s="6"/>
      <c r="D17" s="6"/>
      <c r="E17" s="6"/>
      <c r="F17" s="6"/>
    </row>
    <row r="18" customFormat="false" ht="55.2" hidden="false" customHeight="true" outlineLevel="0" collapsed="false">
      <c r="A18" s="61" t="s">
        <v>695</v>
      </c>
      <c r="B18" s="61"/>
      <c r="C18" s="61"/>
      <c r="D18" s="61"/>
      <c r="E18" s="61"/>
      <c r="F18" s="61"/>
      <c r="G18" s="61"/>
      <c r="H18" s="61"/>
    </row>
    <row r="19" customFormat="false" ht="22.35" hidden="false" customHeight="true" outlineLevel="0" collapsed="false">
      <c r="A19" s="62"/>
      <c r="B19" s="62"/>
      <c r="C19" s="62"/>
      <c r="D19" s="62"/>
      <c r="E19" s="62"/>
      <c r="F19" s="62"/>
    </row>
    <row r="20" customFormat="false" ht="22.35" hidden="false" customHeight="true" outlineLevel="0" collapsed="false">
      <c r="A20" s="62"/>
      <c r="B20" s="62"/>
      <c r="C20" s="62"/>
      <c r="D20" s="62"/>
      <c r="E20" s="62"/>
      <c r="F20" s="62"/>
      <c r="G20" s="11" t="s">
        <v>11</v>
      </c>
    </row>
    <row r="21" customFormat="false" ht="22.35" hidden="false" customHeight="true" outlineLevel="0" collapsed="false">
      <c r="A21" s="63" t="s">
        <v>12</v>
      </c>
      <c r="B21" s="63" t="s">
        <v>696</v>
      </c>
      <c r="C21" s="63" t="s">
        <v>13</v>
      </c>
      <c r="D21" s="63" t="s">
        <v>14</v>
      </c>
      <c r="E21" s="63" t="s">
        <v>697</v>
      </c>
      <c r="F21" s="63" t="s">
        <v>16</v>
      </c>
      <c r="G21" s="13" t="s">
        <v>17</v>
      </c>
      <c r="H21" s="13"/>
    </row>
    <row r="22" customFormat="false" ht="15" hidden="false" customHeight="true" outlineLevel="0" collapsed="false">
      <c r="A22" s="63"/>
      <c r="B22" s="63"/>
      <c r="C22" s="63"/>
      <c r="D22" s="63"/>
      <c r="E22" s="63"/>
      <c r="F22" s="63"/>
      <c r="G22" s="14" t="n">
        <v>2021</v>
      </c>
      <c r="H22" s="14" t="n">
        <v>2022</v>
      </c>
    </row>
    <row r="23" customFormat="false" ht="15" hidden="false" customHeight="true" outlineLevel="0" collapsed="false">
      <c r="A23" s="63"/>
      <c r="B23" s="63"/>
      <c r="C23" s="63"/>
      <c r="D23" s="63"/>
      <c r="E23" s="63"/>
      <c r="F23" s="63"/>
      <c r="G23" s="14"/>
      <c r="H23" s="14"/>
    </row>
    <row r="24" customFormat="false" ht="15.6" hidden="false" customHeight="false" outlineLevel="0" collapsed="false">
      <c r="A24" s="15" t="s">
        <v>698</v>
      </c>
      <c r="B24" s="16" t="s">
        <v>109</v>
      </c>
      <c r="C24" s="16"/>
      <c r="D24" s="16"/>
      <c r="E24" s="16"/>
      <c r="F24" s="16"/>
      <c r="G24" s="17" t="n">
        <f aca="false">G25</f>
        <v>6731.9</v>
      </c>
      <c r="H24" s="17" t="n">
        <f aca="false">H25</f>
        <v>6731.9</v>
      </c>
    </row>
    <row r="25" customFormat="false" ht="15" hidden="false" customHeight="false" outlineLevel="0" collapsed="false">
      <c r="A25" s="18" t="s">
        <v>18</v>
      </c>
      <c r="B25" s="19" t="s">
        <v>109</v>
      </c>
      <c r="C25" s="19" t="s">
        <v>19</v>
      </c>
      <c r="D25" s="63"/>
      <c r="E25" s="63"/>
      <c r="F25" s="63"/>
      <c r="G25" s="20" t="n">
        <f aca="false">G26</f>
        <v>6731.9</v>
      </c>
      <c r="H25" s="20" t="n">
        <f aca="false">H26</f>
        <v>6731.9</v>
      </c>
    </row>
    <row r="26" customFormat="false" ht="60" hidden="false" customHeight="false" outlineLevel="0" collapsed="false">
      <c r="A26" s="18" t="s">
        <v>34</v>
      </c>
      <c r="B26" s="19" t="s">
        <v>109</v>
      </c>
      <c r="C26" s="19" t="s">
        <v>19</v>
      </c>
      <c r="D26" s="19" t="s">
        <v>35</v>
      </c>
      <c r="E26" s="19"/>
      <c r="F26" s="19"/>
      <c r="G26" s="20" t="n">
        <f aca="false">G27</f>
        <v>6731.9</v>
      </c>
      <c r="H26" s="20" t="n">
        <f aca="false">H27</f>
        <v>6731.9</v>
      </c>
    </row>
    <row r="27" customFormat="false" ht="45" hidden="false" customHeight="false" outlineLevel="0" collapsed="false">
      <c r="A27" s="21" t="s">
        <v>36</v>
      </c>
      <c r="B27" s="19" t="s">
        <v>109</v>
      </c>
      <c r="C27" s="19" t="s">
        <v>19</v>
      </c>
      <c r="D27" s="19" t="s">
        <v>35</v>
      </c>
      <c r="E27" s="22" t="s">
        <v>37</v>
      </c>
      <c r="F27" s="19"/>
      <c r="G27" s="20" t="n">
        <f aca="false">G28+G31+G34</f>
        <v>6731.9</v>
      </c>
      <c r="H27" s="20" t="n">
        <f aca="false">H28+H31+H34</f>
        <v>6731.9</v>
      </c>
    </row>
    <row r="28" customFormat="false" ht="30" hidden="false" customHeight="false" outlineLevel="0" collapsed="false">
      <c r="A28" s="24" t="s">
        <v>38</v>
      </c>
      <c r="B28" s="19" t="s">
        <v>109</v>
      </c>
      <c r="C28" s="19" t="s">
        <v>19</v>
      </c>
      <c r="D28" s="19" t="s">
        <v>35</v>
      </c>
      <c r="E28" s="22" t="s">
        <v>39</v>
      </c>
      <c r="F28" s="19"/>
      <c r="G28" s="20" t="n">
        <f aca="false">G29</f>
        <v>2314.2</v>
      </c>
      <c r="H28" s="20" t="n">
        <f aca="false">H29</f>
        <v>2314.2</v>
      </c>
    </row>
    <row r="29" customFormat="false" ht="75" hidden="false" customHeight="false" outlineLevel="0" collapsed="false">
      <c r="A29" s="23" t="s">
        <v>30</v>
      </c>
      <c r="B29" s="19" t="s">
        <v>109</v>
      </c>
      <c r="C29" s="19" t="s">
        <v>19</v>
      </c>
      <c r="D29" s="19" t="s">
        <v>35</v>
      </c>
      <c r="E29" s="22" t="s">
        <v>39</v>
      </c>
      <c r="F29" s="19" t="s">
        <v>31</v>
      </c>
      <c r="G29" s="20" t="n">
        <f aca="false">G30</f>
        <v>2314.2</v>
      </c>
      <c r="H29" s="20" t="n">
        <f aca="false">H30</f>
        <v>2314.2</v>
      </c>
    </row>
    <row r="30" customFormat="false" ht="30" hidden="false" customHeight="false" outlineLevel="0" collapsed="false">
      <c r="A30" s="23" t="s">
        <v>32</v>
      </c>
      <c r="B30" s="19" t="s">
        <v>109</v>
      </c>
      <c r="C30" s="19" t="s">
        <v>19</v>
      </c>
      <c r="D30" s="19" t="s">
        <v>35</v>
      </c>
      <c r="E30" s="22" t="s">
        <v>39</v>
      </c>
      <c r="F30" s="19" t="s">
        <v>33</v>
      </c>
      <c r="G30" s="20" t="n">
        <v>2314.2</v>
      </c>
      <c r="H30" s="20" t="n">
        <v>2314.2</v>
      </c>
    </row>
    <row r="31" customFormat="false" ht="30" hidden="false" customHeight="false" outlineLevel="0" collapsed="false">
      <c r="A31" s="24" t="s">
        <v>40</v>
      </c>
      <c r="B31" s="19" t="s">
        <v>109</v>
      </c>
      <c r="C31" s="19" t="s">
        <v>19</v>
      </c>
      <c r="D31" s="19" t="s">
        <v>35</v>
      </c>
      <c r="E31" s="22" t="s">
        <v>41</v>
      </c>
      <c r="F31" s="19"/>
      <c r="G31" s="20" t="n">
        <f aca="false">G32</f>
        <v>1527.7</v>
      </c>
      <c r="H31" s="20" t="n">
        <f aca="false">H32</f>
        <v>1527.7</v>
      </c>
    </row>
    <row r="32" customFormat="false" ht="75" hidden="false" customHeight="false" outlineLevel="0" collapsed="false">
      <c r="A32" s="23" t="s">
        <v>30</v>
      </c>
      <c r="B32" s="19" t="s">
        <v>109</v>
      </c>
      <c r="C32" s="19" t="s">
        <v>19</v>
      </c>
      <c r="D32" s="19" t="s">
        <v>35</v>
      </c>
      <c r="E32" s="22" t="s">
        <v>41</v>
      </c>
      <c r="F32" s="19" t="s">
        <v>31</v>
      </c>
      <c r="G32" s="20" t="n">
        <f aca="false">G33</f>
        <v>1527.7</v>
      </c>
      <c r="H32" s="20" t="n">
        <f aca="false">H33</f>
        <v>1527.7</v>
      </c>
    </row>
    <row r="33" customFormat="false" ht="30" hidden="false" customHeight="false" outlineLevel="0" collapsed="false">
      <c r="A33" s="23" t="s">
        <v>32</v>
      </c>
      <c r="B33" s="19" t="s">
        <v>109</v>
      </c>
      <c r="C33" s="19" t="s">
        <v>19</v>
      </c>
      <c r="D33" s="19" t="s">
        <v>35</v>
      </c>
      <c r="E33" s="22" t="s">
        <v>41</v>
      </c>
      <c r="F33" s="19" t="s">
        <v>33</v>
      </c>
      <c r="G33" s="25" t="n">
        <v>1527.7</v>
      </c>
      <c r="H33" s="25" t="n">
        <v>1527.7</v>
      </c>
    </row>
    <row r="34" customFormat="false" ht="30" hidden="false" customHeight="false" outlineLevel="0" collapsed="false">
      <c r="A34" s="24" t="s">
        <v>42</v>
      </c>
      <c r="B34" s="19" t="s">
        <v>109</v>
      </c>
      <c r="C34" s="19" t="s">
        <v>19</v>
      </c>
      <c r="D34" s="19" t="s">
        <v>35</v>
      </c>
      <c r="E34" s="22" t="s">
        <v>43</v>
      </c>
      <c r="F34" s="19"/>
      <c r="G34" s="20" t="n">
        <f aca="false">G35+G37</f>
        <v>2890</v>
      </c>
      <c r="H34" s="20" t="n">
        <f aca="false">H35+H37</f>
        <v>2890</v>
      </c>
    </row>
    <row r="35" customFormat="false" ht="75" hidden="false" customHeight="false" outlineLevel="0" collapsed="false">
      <c r="A35" s="23" t="s">
        <v>30</v>
      </c>
      <c r="B35" s="19" t="s">
        <v>109</v>
      </c>
      <c r="C35" s="19" t="s">
        <v>19</v>
      </c>
      <c r="D35" s="19" t="s">
        <v>35</v>
      </c>
      <c r="E35" s="22" t="s">
        <v>43</v>
      </c>
      <c r="F35" s="19" t="s">
        <v>31</v>
      </c>
      <c r="G35" s="20" t="n">
        <f aca="false">G36</f>
        <v>2688.6</v>
      </c>
      <c r="H35" s="20" t="n">
        <f aca="false">H36</f>
        <v>2688.6</v>
      </c>
    </row>
    <row r="36" customFormat="false" ht="30" hidden="false" customHeight="false" outlineLevel="0" collapsed="false">
      <c r="A36" s="23" t="s">
        <v>32</v>
      </c>
      <c r="B36" s="19" t="s">
        <v>109</v>
      </c>
      <c r="C36" s="19" t="s">
        <v>19</v>
      </c>
      <c r="D36" s="19" t="s">
        <v>35</v>
      </c>
      <c r="E36" s="22" t="s">
        <v>43</v>
      </c>
      <c r="F36" s="19" t="s">
        <v>33</v>
      </c>
      <c r="G36" s="25" t="n">
        <v>2688.6</v>
      </c>
      <c r="H36" s="25" t="n">
        <v>2688.6</v>
      </c>
    </row>
    <row r="37" customFormat="false" ht="30" hidden="false" customHeight="false" outlineLevel="0" collapsed="false">
      <c r="A37" s="23" t="s">
        <v>44</v>
      </c>
      <c r="B37" s="19" t="s">
        <v>109</v>
      </c>
      <c r="C37" s="19" t="s">
        <v>19</v>
      </c>
      <c r="D37" s="19" t="s">
        <v>35</v>
      </c>
      <c r="E37" s="22" t="s">
        <v>43</v>
      </c>
      <c r="F37" s="19" t="s">
        <v>45</v>
      </c>
      <c r="G37" s="20" t="n">
        <f aca="false">G38</f>
        <v>201.4</v>
      </c>
      <c r="H37" s="20" t="n">
        <f aca="false">H38</f>
        <v>201.4</v>
      </c>
    </row>
    <row r="38" customFormat="false" ht="45" hidden="false" customHeight="false" outlineLevel="0" collapsed="false">
      <c r="A38" s="23" t="s">
        <v>46</v>
      </c>
      <c r="B38" s="19" t="s">
        <v>109</v>
      </c>
      <c r="C38" s="19" t="s">
        <v>19</v>
      </c>
      <c r="D38" s="19" t="s">
        <v>35</v>
      </c>
      <c r="E38" s="22" t="s">
        <v>43</v>
      </c>
      <c r="F38" s="19" t="s">
        <v>47</v>
      </c>
      <c r="G38" s="25" t="n">
        <v>201.4</v>
      </c>
      <c r="H38" s="25" t="n">
        <v>201.4</v>
      </c>
    </row>
    <row r="39" customFormat="false" ht="15.6" hidden="false" customHeight="false" outlineLevel="0" collapsed="false">
      <c r="A39" s="15" t="s">
        <v>699</v>
      </c>
      <c r="B39" s="16" t="s">
        <v>700</v>
      </c>
      <c r="C39" s="16"/>
      <c r="D39" s="16"/>
      <c r="E39" s="16"/>
      <c r="F39" s="16"/>
      <c r="G39" s="17" t="n">
        <f aca="false">G40+G155+G171+G245+G358+G475+G502+G584+G647+G699</f>
        <v>1584186.9</v>
      </c>
      <c r="H39" s="17" t="n">
        <f aca="false">H40+H155+H171+H245+H358+H475+H502+H584+H647+H699</f>
        <v>985957.3</v>
      </c>
    </row>
    <row r="40" customFormat="false" ht="15" hidden="false" customHeight="false" outlineLevel="0" collapsed="false">
      <c r="A40" s="18" t="s">
        <v>18</v>
      </c>
      <c r="B40" s="19" t="s">
        <v>700</v>
      </c>
      <c r="C40" s="19" t="s">
        <v>19</v>
      </c>
      <c r="D40" s="19"/>
      <c r="E40" s="19"/>
      <c r="F40" s="19"/>
      <c r="G40" s="20" t="n">
        <f aca="false">G41+G48+G77+G81</f>
        <v>250207.8</v>
      </c>
      <c r="H40" s="20" t="n">
        <f aca="false">H41+H48+H77+H81</f>
        <v>254324.5</v>
      </c>
    </row>
    <row r="41" customFormat="false" ht="45" hidden="false" customHeight="false" outlineLevel="0" collapsed="false">
      <c r="A41" s="18" t="s">
        <v>20</v>
      </c>
      <c r="B41" s="19" t="s">
        <v>700</v>
      </c>
      <c r="C41" s="19" t="s">
        <v>19</v>
      </c>
      <c r="D41" s="19" t="s">
        <v>21</v>
      </c>
      <c r="E41" s="19"/>
      <c r="F41" s="19"/>
      <c r="G41" s="20" t="n">
        <f aca="false">G42</f>
        <v>2469.4</v>
      </c>
      <c r="H41" s="20" t="n">
        <f aca="false">H42</f>
        <v>2469.4</v>
      </c>
    </row>
    <row r="42" customFormat="false" ht="30" hidden="false" customHeight="false" outlineLevel="0" collapsed="false">
      <c r="A42" s="21" t="s">
        <v>22</v>
      </c>
      <c r="B42" s="19" t="s">
        <v>700</v>
      </c>
      <c r="C42" s="19" t="s">
        <v>19</v>
      </c>
      <c r="D42" s="19" t="s">
        <v>21</v>
      </c>
      <c r="E42" s="22" t="s">
        <v>23</v>
      </c>
      <c r="F42" s="19"/>
      <c r="G42" s="20" t="n">
        <f aca="false">G43</f>
        <v>2469.4</v>
      </c>
      <c r="H42" s="20" t="n">
        <f aca="false">H43</f>
        <v>2469.4</v>
      </c>
    </row>
    <row r="43" customFormat="false" ht="15" hidden="false" customHeight="false" outlineLevel="0" collapsed="false">
      <c r="A43" s="21" t="s">
        <v>24</v>
      </c>
      <c r="B43" s="19" t="s">
        <v>700</v>
      </c>
      <c r="C43" s="19" t="s">
        <v>19</v>
      </c>
      <c r="D43" s="19" t="s">
        <v>21</v>
      </c>
      <c r="E43" s="22" t="s">
        <v>25</v>
      </c>
      <c r="F43" s="19"/>
      <c r="G43" s="20" t="n">
        <f aca="false">G44</f>
        <v>2469.4</v>
      </c>
      <c r="H43" s="20" t="n">
        <f aca="false">H44</f>
        <v>2469.4</v>
      </c>
    </row>
    <row r="44" customFormat="false" ht="45" hidden="false" customHeight="false" outlineLevel="0" collapsed="false">
      <c r="A44" s="21" t="s">
        <v>26</v>
      </c>
      <c r="B44" s="19" t="s">
        <v>700</v>
      </c>
      <c r="C44" s="19" t="s">
        <v>19</v>
      </c>
      <c r="D44" s="19" t="s">
        <v>21</v>
      </c>
      <c r="E44" s="22" t="s">
        <v>27</v>
      </c>
      <c r="F44" s="19"/>
      <c r="G44" s="20" t="n">
        <f aca="false">G45</f>
        <v>2469.4</v>
      </c>
      <c r="H44" s="20" t="n">
        <f aca="false">H45</f>
        <v>2469.4</v>
      </c>
    </row>
    <row r="45" customFormat="false" ht="15" hidden="false" customHeight="false" outlineLevel="0" collapsed="false">
      <c r="A45" s="21" t="s">
        <v>28</v>
      </c>
      <c r="B45" s="19" t="s">
        <v>700</v>
      </c>
      <c r="C45" s="19" t="s">
        <v>19</v>
      </c>
      <c r="D45" s="19" t="s">
        <v>21</v>
      </c>
      <c r="E45" s="22" t="s">
        <v>29</v>
      </c>
      <c r="F45" s="19"/>
      <c r="G45" s="20" t="n">
        <f aca="false">G46</f>
        <v>2469.4</v>
      </c>
      <c r="H45" s="20" t="n">
        <f aca="false">H46</f>
        <v>2469.4</v>
      </c>
    </row>
    <row r="46" customFormat="false" ht="75" hidden="false" customHeight="false" outlineLevel="0" collapsed="false">
      <c r="A46" s="23" t="s">
        <v>30</v>
      </c>
      <c r="B46" s="19" t="s">
        <v>700</v>
      </c>
      <c r="C46" s="19" t="s">
        <v>19</v>
      </c>
      <c r="D46" s="19" t="s">
        <v>21</v>
      </c>
      <c r="E46" s="22" t="s">
        <v>29</v>
      </c>
      <c r="F46" s="19" t="s">
        <v>31</v>
      </c>
      <c r="G46" s="20" t="n">
        <f aca="false">G47</f>
        <v>2469.4</v>
      </c>
      <c r="H46" s="20" t="n">
        <f aca="false">H47</f>
        <v>2469.4</v>
      </c>
    </row>
    <row r="47" customFormat="false" ht="30" hidden="false" customHeight="false" outlineLevel="0" collapsed="false">
      <c r="A47" s="23" t="s">
        <v>32</v>
      </c>
      <c r="B47" s="19" t="s">
        <v>700</v>
      </c>
      <c r="C47" s="19" t="s">
        <v>19</v>
      </c>
      <c r="D47" s="19" t="s">
        <v>21</v>
      </c>
      <c r="E47" s="22" t="s">
        <v>29</v>
      </c>
      <c r="F47" s="19" t="s">
        <v>33</v>
      </c>
      <c r="G47" s="20" t="n">
        <v>2469.4</v>
      </c>
      <c r="H47" s="20" t="n">
        <v>2469.4</v>
      </c>
    </row>
    <row r="48" customFormat="false" ht="60" hidden="false" customHeight="false" outlineLevel="0" collapsed="false">
      <c r="A48" s="18" t="s">
        <v>48</v>
      </c>
      <c r="B48" s="19" t="s">
        <v>700</v>
      </c>
      <c r="C48" s="19" t="s">
        <v>19</v>
      </c>
      <c r="D48" s="19" t="s">
        <v>49</v>
      </c>
      <c r="E48" s="19"/>
      <c r="F48" s="19"/>
      <c r="G48" s="20" t="n">
        <f aca="false">G49+G57+G67</f>
        <v>107997.7</v>
      </c>
      <c r="H48" s="20" t="n">
        <f aca="false">H49+H57+H67</f>
        <v>110486.2</v>
      </c>
    </row>
    <row r="49" customFormat="false" ht="30" hidden="false" customHeight="false" outlineLevel="0" collapsed="false">
      <c r="A49" s="21" t="s">
        <v>50</v>
      </c>
      <c r="B49" s="19" t="s">
        <v>700</v>
      </c>
      <c r="C49" s="19" t="s">
        <v>19</v>
      </c>
      <c r="D49" s="19" t="s">
        <v>49</v>
      </c>
      <c r="E49" s="22" t="s">
        <v>51</v>
      </c>
      <c r="F49" s="19"/>
      <c r="G49" s="20" t="n">
        <f aca="false">G50</f>
        <v>2132</v>
      </c>
      <c r="H49" s="20" t="n">
        <f aca="false">H50</f>
        <v>2132</v>
      </c>
    </row>
    <row r="50" customFormat="false" ht="15" hidden="false" customHeight="false" outlineLevel="0" collapsed="false">
      <c r="A50" s="21" t="s">
        <v>52</v>
      </c>
      <c r="B50" s="19" t="s">
        <v>700</v>
      </c>
      <c r="C50" s="19" t="s">
        <v>19</v>
      </c>
      <c r="D50" s="19" t="s">
        <v>49</v>
      </c>
      <c r="E50" s="22" t="s">
        <v>53</v>
      </c>
      <c r="F50" s="19"/>
      <c r="G50" s="20" t="n">
        <f aca="false">G51</f>
        <v>2132</v>
      </c>
      <c r="H50" s="20" t="n">
        <f aca="false">H51</f>
        <v>2132</v>
      </c>
    </row>
    <row r="51" customFormat="false" ht="75" hidden="false" customHeight="false" outlineLevel="0" collapsed="false">
      <c r="A51" s="21" t="s">
        <v>54</v>
      </c>
      <c r="B51" s="19" t="s">
        <v>700</v>
      </c>
      <c r="C51" s="19" t="s">
        <v>19</v>
      </c>
      <c r="D51" s="19" t="s">
        <v>49</v>
      </c>
      <c r="E51" s="22" t="s">
        <v>55</v>
      </c>
      <c r="F51" s="19"/>
      <c r="G51" s="20" t="n">
        <f aca="false">G52</f>
        <v>2132</v>
      </c>
      <c r="H51" s="20" t="n">
        <f aca="false">H52</f>
        <v>2132</v>
      </c>
    </row>
    <row r="52" customFormat="false" ht="45" hidden="false" customHeight="false" outlineLevel="0" collapsed="false">
      <c r="A52" s="24" t="s">
        <v>56</v>
      </c>
      <c r="B52" s="19" t="s">
        <v>700</v>
      </c>
      <c r="C52" s="19" t="s">
        <v>19</v>
      </c>
      <c r="D52" s="19" t="s">
        <v>49</v>
      </c>
      <c r="E52" s="22" t="s">
        <v>57</v>
      </c>
      <c r="F52" s="19"/>
      <c r="G52" s="20" t="n">
        <f aca="false">G53+G55</f>
        <v>2132</v>
      </c>
      <c r="H52" s="20" t="n">
        <f aca="false">H53+H55</f>
        <v>2132</v>
      </c>
    </row>
    <row r="53" customFormat="false" ht="75" hidden="false" customHeight="false" outlineLevel="0" collapsed="false">
      <c r="A53" s="23" t="s">
        <v>30</v>
      </c>
      <c r="B53" s="19" t="s">
        <v>700</v>
      </c>
      <c r="C53" s="19" t="s">
        <v>19</v>
      </c>
      <c r="D53" s="19" t="s">
        <v>49</v>
      </c>
      <c r="E53" s="22" t="s">
        <v>57</v>
      </c>
      <c r="F53" s="19" t="s">
        <v>31</v>
      </c>
      <c r="G53" s="20" t="n">
        <f aca="false">G54</f>
        <v>1717.2</v>
      </c>
      <c r="H53" s="20" t="n">
        <f aca="false">H54</f>
        <v>1717.2</v>
      </c>
    </row>
    <row r="54" customFormat="false" ht="30" hidden="false" customHeight="false" outlineLevel="0" collapsed="false">
      <c r="A54" s="23" t="s">
        <v>32</v>
      </c>
      <c r="B54" s="19" t="s">
        <v>700</v>
      </c>
      <c r="C54" s="19" t="s">
        <v>19</v>
      </c>
      <c r="D54" s="19" t="s">
        <v>49</v>
      </c>
      <c r="E54" s="22" t="s">
        <v>57</v>
      </c>
      <c r="F54" s="19" t="s">
        <v>33</v>
      </c>
      <c r="G54" s="20" t="n">
        <v>1717.2</v>
      </c>
      <c r="H54" s="20" t="n">
        <v>1717.2</v>
      </c>
    </row>
    <row r="55" customFormat="false" ht="30" hidden="false" customHeight="false" outlineLevel="0" collapsed="false">
      <c r="A55" s="23" t="s">
        <v>44</v>
      </c>
      <c r="B55" s="19" t="s">
        <v>700</v>
      </c>
      <c r="C55" s="19" t="s">
        <v>19</v>
      </c>
      <c r="D55" s="19" t="s">
        <v>49</v>
      </c>
      <c r="E55" s="22" t="s">
        <v>57</v>
      </c>
      <c r="F55" s="19" t="s">
        <v>45</v>
      </c>
      <c r="G55" s="20" t="n">
        <f aca="false">G56</f>
        <v>414.8</v>
      </c>
      <c r="H55" s="20" t="n">
        <f aca="false">H56</f>
        <v>414.8</v>
      </c>
    </row>
    <row r="56" customFormat="false" ht="45" hidden="false" customHeight="false" outlineLevel="0" collapsed="false">
      <c r="A56" s="23" t="s">
        <v>46</v>
      </c>
      <c r="B56" s="19" t="s">
        <v>700</v>
      </c>
      <c r="C56" s="19" t="s">
        <v>19</v>
      </c>
      <c r="D56" s="19" t="s">
        <v>49</v>
      </c>
      <c r="E56" s="22" t="s">
        <v>57</v>
      </c>
      <c r="F56" s="19" t="s">
        <v>47</v>
      </c>
      <c r="G56" s="20" t="n">
        <v>414.8</v>
      </c>
      <c r="H56" s="20" t="n">
        <v>414.8</v>
      </c>
    </row>
    <row r="57" customFormat="false" ht="30" hidden="false" customHeight="false" outlineLevel="0" collapsed="false">
      <c r="A57" s="21" t="s">
        <v>22</v>
      </c>
      <c r="B57" s="19" t="s">
        <v>700</v>
      </c>
      <c r="C57" s="19" t="s">
        <v>19</v>
      </c>
      <c r="D57" s="19" t="s">
        <v>49</v>
      </c>
      <c r="E57" s="22" t="s">
        <v>23</v>
      </c>
      <c r="F57" s="19"/>
      <c r="G57" s="20" t="n">
        <f aca="false">G58</f>
        <v>99228.7</v>
      </c>
      <c r="H57" s="20" t="n">
        <f aca="false">H58</f>
        <v>100812.2</v>
      </c>
    </row>
    <row r="58" customFormat="false" ht="15" hidden="false" customHeight="false" outlineLevel="0" collapsed="false">
      <c r="A58" s="21" t="s">
        <v>24</v>
      </c>
      <c r="B58" s="19" t="s">
        <v>700</v>
      </c>
      <c r="C58" s="19" t="s">
        <v>19</v>
      </c>
      <c r="D58" s="19" t="s">
        <v>49</v>
      </c>
      <c r="E58" s="22" t="s">
        <v>25</v>
      </c>
      <c r="F58" s="19"/>
      <c r="G58" s="20" t="n">
        <f aca="false">G59</f>
        <v>99228.7</v>
      </c>
      <c r="H58" s="20" t="n">
        <f aca="false">H59</f>
        <v>100812.2</v>
      </c>
    </row>
    <row r="59" customFormat="false" ht="45" hidden="false" customHeight="false" outlineLevel="0" collapsed="false">
      <c r="A59" s="21" t="s">
        <v>26</v>
      </c>
      <c r="B59" s="19" t="s">
        <v>700</v>
      </c>
      <c r="C59" s="19" t="s">
        <v>19</v>
      </c>
      <c r="D59" s="19" t="s">
        <v>49</v>
      </c>
      <c r="E59" s="22" t="s">
        <v>27</v>
      </c>
      <c r="F59" s="19"/>
      <c r="G59" s="20" t="n">
        <f aca="false">G60</f>
        <v>99228.7</v>
      </c>
      <c r="H59" s="20" t="n">
        <f aca="false">H60</f>
        <v>100812.2</v>
      </c>
    </row>
    <row r="60" customFormat="false" ht="15" hidden="false" customHeight="false" outlineLevel="0" collapsed="false">
      <c r="A60" s="21" t="s">
        <v>58</v>
      </c>
      <c r="B60" s="19" t="s">
        <v>700</v>
      </c>
      <c r="C60" s="19" t="s">
        <v>19</v>
      </c>
      <c r="D60" s="19" t="s">
        <v>49</v>
      </c>
      <c r="E60" s="22" t="s">
        <v>59</v>
      </c>
      <c r="F60" s="25"/>
      <c r="G60" s="20" t="n">
        <f aca="false">G61+G63+G65</f>
        <v>99228.7</v>
      </c>
      <c r="H60" s="20" t="n">
        <f aca="false">H61+H63+H65</f>
        <v>100812.2</v>
      </c>
    </row>
    <row r="61" customFormat="false" ht="75" hidden="false" customHeight="false" outlineLevel="0" collapsed="false">
      <c r="A61" s="23" t="s">
        <v>30</v>
      </c>
      <c r="B61" s="19" t="s">
        <v>700</v>
      </c>
      <c r="C61" s="19" t="s">
        <v>19</v>
      </c>
      <c r="D61" s="19" t="s">
        <v>49</v>
      </c>
      <c r="E61" s="22" t="s">
        <v>59</v>
      </c>
      <c r="F61" s="19" t="s">
        <v>31</v>
      </c>
      <c r="G61" s="20" t="n">
        <f aca="false">G62</f>
        <v>81400.1</v>
      </c>
      <c r="H61" s="20" t="n">
        <f aca="false">H62</f>
        <v>81400.1</v>
      </c>
    </row>
    <row r="62" customFormat="false" ht="30" hidden="false" customHeight="false" outlineLevel="0" collapsed="false">
      <c r="A62" s="23" t="s">
        <v>32</v>
      </c>
      <c r="B62" s="19" t="s">
        <v>700</v>
      </c>
      <c r="C62" s="19" t="s">
        <v>19</v>
      </c>
      <c r="D62" s="19" t="s">
        <v>49</v>
      </c>
      <c r="E62" s="22" t="s">
        <v>59</v>
      </c>
      <c r="F62" s="19" t="s">
        <v>33</v>
      </c>
      <c r="G62" s="20" t="n">
        <f aca="false">70702.1+10698</f>
        <v>81400.1</v>
      </c>
      <c r="H62" s="20" t="n">
        <f aca="false">70702.1+10698</f>
        <v>81400.1</v>
      </c>
    </row>
    <row r="63" customFormat="false" ht="30" hidden="false" customHeight="false" outlineLevel="0" collapsed="false">
      <c r="A63" s="23" t="s">
        <v>44</v>
      </c>
      <c r="B63" s="19" t="s">
        <v>700</v>
      </c>
      <c r="C63" s="19" t="s">
        <v>19</v>
      </c>
      <c r="D63" s="19" t="s">
        <v>49</v>
      </c>
      <c r="E63" s="22" t="s">
        <v>59</v>
      </c>
      <c r="F63" s="19" t="s">
        <v>45</v>
      </c>
      <c r="G63" s="20" t="n">
        <f aca="false">G64</f>
        <v>15511</v>
      </c>
      <c r="H63" s="20" t="n">
        <f aca="false">H64</f>
        <v>17093.5</v>
      </c>
    </row>
    <row r="64" customFormat="false" ht="45" hidden="false" customHeight="false" outlineLevel="0" collapsed="false">
      <c r="A64" s="23" t="s">
        <v>46</v>
      </c>
      <c r="B64" s="19" t="s">
        <v>700</v>
      </c>
      <c r="C64" s="19" t="s">
        <v>19</v>
      </c>
      <c r="D64" s="19" t="s">
        <v>49</v>
      </c>
      <c r="E64" s="22" t="s">
        <v>59</v>
      </c>
      <c r="F64" s="19" t="s">
        <v>47</v>
      </c>
      <c r="G64" s="20" t="n">
        <f aca="false">19511-4000</f>
        <v>15511</v>
      </c>
      <c r="H64" s="20" t="n">
        <f aca="false">20101.5-3000-8</f>
        <v>17093.5</v>
      </c>
    </row>
    <row r="65" customFormat="false" ht="15" hidden="false" customHeight="false" outlineLevel="0" collapsed="false">
      <c r="A65" s="23" t="s">
        <v>60</v>
      </c>
      <c r="B65" s="19" t="s">
        <v>700</v>
      </c>
      <c r="C65" s="19" t="s">
        <v>19</v>
      </c>
      <c r="D65" s="19" t="s">
        <v>49</v>
      </c>
      <c r="E65" s="22" t="s">
        <v>59</v>
      </c>
      <c r="F65" s="19" t="s">
        <v>61</v>
      </c>
      <c r="G65" s="20" t="n">
        <f aca="false">G66</f>
        <v>2317.6</v>
      </c>
      <c r="H65" s="20" t="n">
        <f aca="false">H66</f>
        <v>2318.6</v>
      </c>
    </row>
    <row r="66" customFormat="false" ht="15" hidden="false" customHeight="false" outlineLevel="0" collapsed="false">
      <c r="A66" s="26" t="s">
        <v>62</v>
      </c>
      <c r="B66" s="19" t="s">
        <v>700</v>
      </c>
      <c r="C66" s="19" t="s">
        <v>19</v>
      </c>
      <c r="D66" s="19" t="s">
        <v>49</v>
      </c>
      <c r="E66" s="22" t="s">
        <v>59</v>
      </c>
      <c r="F66" s="19" t="s">
        <v>63</v>
      </c>
      <c r="G66" s="20" t="n">
        <v>2317.6</v>
      </c>
      <c r="H66" s="20" t="n">
        <v>2318.6</v>
      </c>
    </row>
    <row r="67" customFormat="false" ht="60" hidden="false" customHeight="false" outlineLevel="0" collapsed="false">
      <c r="A67" s="21" t="s">
        <v>64</v>
      </c>
      <c r="B67" s="19" t="s">
        <v>700</v>
      </c>
      <c r="C67" s="19" t="s">
        <v>19</v>
      </c>
      <c r="D67" s="19" t="s">
        <v>49</v>
      </c>
      <c r="E67" s="22" t="s">
        <v>65</v>
      </c>
      <c r="F67" s="25"/>
      <c r="G67" s="20" t="n">
        <f aca="false">G68</f>
        <v>6637</v>
      </c>
      <c r="H67" s="20" t="n">
        <f aca="false">H68</f>
        <v>7542</v>
      </c>
    </row>
    <row r="68" customFormat="false" ht="75" hidden="false" customHeight="false" outlineLevel="0" collapsed="false">
      <c r="A68" s="21" t="s">
        <v>66</v>
      </c>
      <c r="B68" s="19" t="s">
        <v>700</v>
      </c>
      <c r="C68" s="19" t="s">
        <v>19</v>
      </c>
      <c r="D68" s="19" t="s">
        <v>49</v>
      </c>
      <c r="E68" s="22" t="s">
        <v>67</v>
      </c>
      <c r="F68" s="25"/>
      <c r="G68" s="20" t="n">
        <f aca="false">G69+G73</f>
        <v>6637</v>
      </c>
      <c r="H68" s="20" t="n">
        <f aca="false">H69+H73</f>
        <v>7542</v>
      </c>
    </row>
    <row r="69" customFormat="false" ht="60" hidden="false" customHeight="false" outlineLevel="0" collapsed="false">
      <c r="A69" s="24" t="s">
        <v>68</v>
      </c>
      <c r="B69" s="19" t="s">
        <v>700</v>
      </c>
      <c r="C69" s="19" t="s">
        <v>19</v>
      </c>
      <c r="D69" s="19" t="s">
        <v>49</v>
      </c>
      <c r="E69" s="22" t="s">
        <v>69</v>
      </c>
      <c r="F69" s="25"/>
      <c r="G69" s="20" t="n">
        <f aca="false">G70</f>
        <v>5832</v>
      </c>
      <c r="H69" s="20" t="n">
        <f aca="false">H70</f>
        <v>6622</v>
      </c>
    </row>
    <row r="70" customFormat="false" ht="180" hidden="false" customHeight="false" outlineLevel="0" collapsed="false">
      <c r="A70" s="24" t="s">
        <v>70</v>
      </c>
      <c r="B70" s="19" t="s">
        <v>700</v>
      </c>
      <c r="C70" s="19" t="s">
        <v>19</v>
      </c>
      <c r="D70" s="19" t="s">
        <v>49</v>
      </c>
      <c r="E70" s="27" t="s">
        <v>71</v>
      </c>
      <c r="F70" s="25"/>
      <c r="G70" s="20" t="n">
        <f aca="false">G71</f>
        <v>5832</v>
      </c>
      <c r="H70" s="20" t="n">
        <f aca="false">H71</f>
        <v>6622</v>
      </c>
    </row>
    <row r="71" customFormat="false" ht="30" hidden="false" customHeight="false" outlineLevel="0" collapsed="false">
      <c r="A71" s="23" t="s">
        <v>44</v>
      </c>
      <c r="B71" s="19" t="s">
        <v>700</v>
      </c>
      <c r="C71" s="19" t="s">
        <v>19</v>
      </c>
      <c r="D71" s="19" t="s">
        <v>49</v>
      </c>
      <c r="E71" s="27" t="s">
        <v>71</v>
      </c>
      <c r="F71" s="19" t="s">
        <v>45</v>
      </c>
      <c r="G71" s="20" t="n">
        <f aca="false">G72</f>
        <v>5832</v>
      </c>
      <c r="H71" s="20" t="n">
        <f aca="false">H72</f>
        <v>6622</v>
      </c>
    </row>
    <row r="72" customFormat="false" ht="45" hidden="false" customHeight="false" outlineLevel="0" collapsed="false">
      <c r="A72" s="23" t="s">
        <v>46</v>
      </c>
      <c r="B72" s="19" t="s">
        <v>700</v>
      </c>
      <c r="C72" s="19" t="s">
        <v>19</v>
      </c>
      <c r="D72" s="19" t="s">
        <v>49</v>
      </c>
      <c r="E72" s="27" t="s">
        <v>71</v>
      </c>
      <c r="F72" s="19" t="s">
        <v>47</v>
      </c>
      <c r="G72" s="20" t="n">
        <f aca="false">5903+9450+315+164-10000</f>
        <v>5832</v>
      </c>
      <c r="H72" s="20" t="n">
        <f aca="false">6198+9922+330+172-10000</f>
        <v>6622</v>
      </c>
    </row>
    <row r="73" customFormat="false" ht="30" hidden="false" customHeight="false" outlineLevel="0" collapsed="false">
      <c r="A73" s="24" t="s">
        <v>72</v>
      </c>
      <c r="B73" s="19" t="s">
        <v>700</v>
      </c>
      <c r="C73" s="19" t="s">
        <v>19</v>
      </c>
      <c r="D73" s="19" t="s">
        <v>49</v>
      </c>
      <c r="E73" s="22" t="s">
        <v>73</v>
      </c>
      <c r="F73" s="19"/>
      <c r="G73" s="20" t="n">
        <f aca="false">G74</f>
        <v>805</v>
      </c>
      <c r="H73" s="20" t="n">
        <f aca="false">H74</f>
        <v>920</v>
      </c>
    </row>
    <row r="74" customFormat="false" ht="75" hidden="false" customHeight="false" outlineLevel="0" collapsed="false">
      <c r="A74" s="28" t="s">
        <v>74</v>
      </c>
      <c r="B74" s="19" t="s">
        <v>700</v>
      </c>
      <c r="C74" s="19" t="s">
        <v>19</v>
      </c>
      <c r="D74" s="19" t="s">
        <v>49</v>
      </c>
      <c r="E74" s="22" t="s">
        <v>75</v>
      </c>
      <c r="F74" s="19"/>
      <c r="G74" s="20" t="n">
        <f aca="false">G75</f>
        <v>805</v>
      </c>
      <c r="H74" s="20" t="n">
        <f aca="false">H75</f>
        <v>920</v>
      </c>
    </row>
    <row r="75" customFormat="false" ht="30" hidden="false" customHeight="false" outlineLevel="0" collapsed="false">
      <c r="A75" s="23" t="s">
        <v>44</v>
      </c>
      <c r="B75" s="19" t="s">
        <v>700</v>
      </c>
      <c r="C75" s="19" t="s">
        <v>19</v>
      </c>
      <c r="D75" s="19" t="s">
        <v>49</v>
      </c>
      <c r="E75" s="22" t="s">
        <v>75</v>
      </c>
      <c r="F75" s="19" t="s">
        <v>45</v>
      </c>
      <c r="G75" s="20" t="n">
        <f aca="false">G76</f>
        <v>805</v>
      </c>
      <c r="H75" s="20" t="n">
        <f aca="false">H76</f>
        <v>920</v>
      </c>
    </row>
    <row r="76" customFormat="false" ht="45" hidden="false" customHeight="false" outlineLevel="0" collapsed="false">
      <c r="A76" s="23" t="s">
        <v>46</v>
      </c>
      <c r="B76" s="19" t="s">
        <v>700</v>
      </c>
      <c r="C76" s="19" t="s">
        <v>19</v>
      </c>
      <c r="D76" s="19" t="s">
        <v>49</v>
      </c>
      <c r="E76" s="22" t="s">
        <v>75</v>
      </c>
      <c r="F76" s="19" t="s">
        <v>47</v>
      </c>
      <c r="G76" s="20" t="n">
        <f aca="false">420+1885-1500</f>
        <v>805</v>
      </c>
      <c r="H76" s="20" t="n">
        <f aca="false">441+1979-1500</f>
        <v>920</v>
      </c>
    </row>
    <row r="77" customFormat="false" ht="15" hidden="false" customHeight="false" outlineLevel="0" collapsed="false">
      <c r="A77" s="18" t="s">
        <v>84</v>
      </c>
      <c r="B77" s="19" t="s">
        <v>700</v>
      </c>
      <c r="C77" s="19" t="s">
        <v>19</v>
      </c>
      <c r="D77" s="19" t="s">
        <v>85</v>
      </c>
      <c r="E77" s="19"/>
      <c r="F77" s="19"/>
      <c r="G77" s="20" t="n">
        <f aca="false">G78</f>
        <v>1000</v>
      </c>
      <c r="H77" s="20" t="n">
        <f aca="false">H78</f>
        <v>1000</v>
      </c>
    </row>
    <row r="78" customFormat="false" ht="15" hidden="false" customHeight="false" outlineLevel="0" collapsed="false">
      <c r="A78" s="24" t="s">
        <v>86</v>
      </c>
      <c r="B78" s="19" t="s">
        <v>700</v>
      </c>
      <c r="C78" s="19" t="s">
        <v>19</v>
      </c>
      <c r="D78" s="19" t="s">
        <v>85</v>
      </c>
      <c r="E78" s="22" t="s">
        <v>87</v>
      </c>
      <c r="F78" s="20"/>
      <c r="G78" s="20" t="n">
        <f aca="false">G79</f>
        <v>1000</v>
      </c>
      <c r="H78" s="20" t="n">
        <f aca="false">H79</f>
        <v>1000</v>
      </c>
    </row>
    <row r="79" customFormat="false" ht="15" hidden="false" customHeight="false" outlineLevel="0" collapsed="false">
      <c r="A79" s="29" t="s">
        <v>60</v>
      </c>
      <c r="B79" s="19" t="s">
        <v>700</v>
      </c>
      <c r="C79" s="19" t="s">
        <v>19</v>
      </c>
      <c r="D79" s="19" t="s">
        <v>85</v>
      </c>
      <c r="E79" s="22" t="s">
        <v>87</v>
      </c>
      <c r="F79" s="19" t="s">
        <v>61</v>
      </c>
      <c r="G79" s="20" t="n">
        <f aca="false">G80</f>
        <v>1000</v>
      </c>
      <c r="H79" s="20" t="n">
        <f aca="false">H80</f>
        <v>1000</v>
      </c>
    </row>
    <row r="80" customFormat="false" ht="15" hidden="false" customHeight="false" outlineLevel="0" collapsed="false">
      <c r="A80" s="18" t="s">
        <v>88</v>
      </c>
      <c r="B80" s="19" t="s">
        <v>700</v>
      </c>
      <c r="C80" s="19" t="s">
        <v>19</v>
      </c>
      <c r="D80" s="19" t="s">
        <v>85</v>
      </c>
      <c r="E80" s="22" t="s">
        <v>87</v>
      </c>
      <c r="F80" s="19" t="s">
        <v>89</v>
      </c>
      <c r="G80" s="20" t="n">
        <v>1000</v>
      </c>
      <c r="H80" s="20" t="n">
        <v>1000</v>
      </c>
    </row>
    <row r="81" customFormat="false" ht="15" hidden="false" customHeight="false" outlineLevel="0" collapsed="false">
      <c r="A81" s="18" t="s">
        <v>90</v>
      </c>
      <c r="B81" s="19" t="s">
        <v>700</v>
      </c>
      <c r="C81" s="19" t="s">
        <v>19</v>
      </c>
      <c r="D81" s="19" t="s">
        <v>91</v>
      </c>
      <c r="E81" s="19"/>
      <c r="F81" s="19"/>
      <c r="G81" s="20" t="n">
        <f aca="false">G82+G88+G107+G149+G143+G101</f>
        <v>138740.7</v>
      </c>
      <c r="H81" s="20" t="n">
        <f aca="false">H82+H88+H107+H149+H143+H101</f>
        <v>140368.9</v>
      </c>
    </row>
    <row r="82" customFormat="false" ht="15" hidden="false" customHeight="false" outlineLevel="0" collapsed="false">
      <c r="A82" s="21" t="s">
        <v>92</v>
      </c>
      <c r="B82" s="19" t="s">
        <v>700</v>
      </c>
      <c r="C82" s="19" t="s">
        <v>19</v>
      </c>
      <c r="D82" s="19" t="s">
        <v>91</v>
      </c>
      <c r="E82" s="22" t="s">
        <v>93</v>
      </c>
      <c r="F82" s="19"/>
      <c r="G82" s="20" t="n">
        <f aca="false">G83</f>
        <v>841</v>
      </c>
      <c r="H82" s="20" t="n">
        <f aca="false">H83</f>
        <v>843</v>
      </c>
    </row>
    <row r="83" customFormat="false" ht="15" hidden="false" customHeight="false" outlineLevel="0" collapsed="false">
      <c r="A83" s="21" t="s">
        <v>94</v>
      </c>
      <c r="B83" s="19" t="s">
        <v>700</v>
      </c>
      <c r="C83" s="19" t="s">
        <v>19</v>
      </c>
      <c r="D83" s="19" t="s">
        <v>91</v>
      </c>
      <c r="E83" s="22" t="s">
        <v>95</v>
      </c>
      <c r="F83" s="19"/>
      <c r="G83" s="20" t="n">
        <f aca="false">G84</f>
        <v>841</v>
      </c>
      <c r="H83" s="20" t="n">
        <f aca="false">H84</f>
        <v>843</v>
      </c>
    </row>
    <row r="84" customFormat="false" ht="75" hidden="false" customHeight="false" outlineLevel="0" collapsed="false">
      <c r="A84" s="30" t="s">
        <v>96</v>
      </c>
      <c r="B84" s="19" t="s">
        <v>700</v>
      </c>
      <c r="C84" s="19" t="s">
        <v>19</v>
      </c>
      <c r="D84" s="19" t="s">
        <v>91</v>
      </c>
      <c r="E84" s="22" t="s">
        <v>97</v>
      </c>
      <c r="F84" s="19"/>
      <c r="G84" s="20" t="n">
        <f aca="false">G85</f>
        <v>841</v>
      </c>
      <c r="H84" s="20" t="n">
        <f aca="false">H85</f>
        <v>843</v>
      </c>
    </row>
    <row r="85" customFormat="false" ht="90" hidden="false" customHeight="false" outlineLevel="0" collapsed="false">
      <c r="A85" s="30" t="s">
        <v>98</v>
      </c>
      <c r="B85" s="19" t="s">
        <v>700</v>
      </c>
      <c r="C85" s="19" t="s">
        <v>19</v>
      </c>
      <c r="D85" s="19" t="s">
        <v>91</v>
      </c>
      <c r="E85" s="22" t="s">
        <v>99</v>
      </c>
      <c r="F85" s="19"/>
      <c r="G85" s="20" t="n">
        <f aca="false">G86</f>
        <v>841</v>
      </c>
      <c r="H85" s="20" t="n">
        <f aca="false">H86</f>
        <v>843</v>
      </c>
    </row>
    <row r="86" customFormat="false" ht="75" hidden="false" customHeight="false" outlineLevel="0" collapsed="false">
      <c r="A86" s="23" t="s">
        <v>30</v>
      </c>
      <c r="B86" s="19" t="s">
        <v>700</v>
      </c>
      <c r="C86" s="19" t="s">
        <v>19</v>
      </c>
      <c r="D86" s="19" t="s">
        <v>91</v>
      </c>
      <c r="E86" s="22" t="s">
        <v>99</v>
      </c>
      <c r="F86" s="19" t="s">
        <v>31</v>
      </c>
      <c r="G86" s="20" t="n">
        <f aca="false">G87</f>
        <v>841</v>
      </c>
      <c r="H86" s="20" t="n">
        <f aca="false">H87</f>
        <v>843</v>
      </c>
    </row>
    <row r="87" customFormat="false" ht="30" hidden="false" customHeight="false" outlineLevel="0" collapsed="false">
      <c r="A87" s="23" t="s">
        <v>32</v>
      </c>
      <c r="B87" s="19" t="s">
        <v>700</v>
      </c>
      <c r="C87" s="19" t="s">
        <v>19</v>
      </c>
      <c r="D87" s="19" t="s">
        <v>91</v>
      </c>
      <c r="E87" s="22" t="s">
        <v>99</v>
      </c>
      <c r="F87" s="19" t="s">
        <v>33</v>
      </c>
      <c r="G87" s="20" t="n">
        <v>841</v>
      </c>
      <c r="H87" s="20" t="n">
        <v>843</v>
      </c>
    </row>
    <row r="88" customFormat="false" ht="15" hidden="false" customHeight="false" outlineLevel="0" collapsed="false">
      <c r="A88" s="21" t="s">
        <v>100</v>
      </c>
      <c r="B88" s="19" t="s">
        <v>700</v>
      </c>
      <c r="C88" s="19" t="s">
        <v>19</v>
      </c>
      <c r="D88" s="19" t="s">
        <v>91</v>
      </c>
      <c r="E88" s="22" t="s">
        <v>101</v>
      </c>
      <c r="F88" s="19"/>
      <c r="G88" s="20" t="n">
        <f aca="false">G94+G89</f>
        <v>3039</v>
      </c>
      <c r="H88" s="20" t="n">
        <f aca="false">H94+H89</f>
        <v>3039</v>
      </c>
    </row>
    <row r="89" customFormat="false" ht="15" hidden="false" customHeight="false" outlineLevel="0" collapsed="false">
      <c r="A89" s="21" t="s">
        <v>102</v>
      </c>
      <c r="B89" s="19" t="s">
        <v>700</v>
      </c>
      <c r="C89" s="19" t="s">
        <v>19</v>
      </c>
      <c r="D89" s="19" t="s">
        <v>91</v>
      </c>
      <c r="E89" s="22" t="s">
        <v>103</v>
      </c>
      <c r="F89" s="19"/>
      <c r="G89" s="20" t="n">
        <f aca="false">G90</f>
        <v>862</v>
      </c>
      <c r="H89" s="20" t="n">
        <f aca="false">H90</f>
        <v>862</v>
      </c>
    </row>
    <row r="90" customFormat="false" ht="60" hidden="false" customHeight="false" outlineLevel="0" collapsed="false">
      <c r="A90" s="21" t="s">
        <v>104</v>
      </c>
      <c r="B90" s="19" t="s">
        <v>700</v>
      </c>
      <c r="C90" s="19" t="s">
        <v>19</v>
      </c>
      <c r="D90" s="19" t="s">
        <v>91</v>
      </c>
      <c r="E90" s="22" t="s">
        <v>105</v>
      </c>
      <c r="F90" s="19"/>
      <c r="G90" s="20" t="n">
        <f aca="false">G91</f>
        <v>862</v>
      </c>
      <c r="H90" s="20" t="n">
        <f aca="false">H91</f>
        <v>862</v>
      </c>
    </row>
    <row r="91" customFormat="false" ht="75" hidden="false" customHeight="false" outlineLevel="0" collapsed="false">
      <c r="A91" s="30" t="s">
        <v>106</v>
      </c>
      <c r="B91" s="19" t="s">
        <v>700</v>
      </c>
      <c r="C91" s="19" t="s">
        <v>19</v>
      </c>
      <c r="D91" s="19" t="s">
        <v>91</v>
      </c>
      <c r="E91" s="22" t="s">
        <v>107</v>
      </c>
      <c r="F91" s="19"/>
      <c r="G91" s="31" t="n">
        <f aca="false">G92</f>
        <v>862</v>
      </c>
      <c r="H91" s="31" t="n">
        <f aca="false">H92</f>
        <v>862</v>
      </c>
    </row>
    <row r="92" customFormat="false" ht="75" hidden="false" customHeight="false" outlineLevel="0" collapsed="false">
      <c r="A92" s="23" t="s">
        <v>30</v>
      </c>
      <c r="B92" s="19" t="s">
        <v>700</v>
      </c>
      <c r="C92" s="19" t="s">
        <v>19</v>
      </c>
      <c r="D92" s="19" t="s">
        <v>91</v>
      </c>
      <c r="E92" s="22" t="s">
        <v>107</v>
      </c>
      <c r="F92" s="19" t="s">
        <v>31</v>
      </c>
      <c r="G92" s="31" t="n">
        <f aca="false">G93</f>
        <v>862</v>
      </c>
      <c r="H92" s="31" t="n">
        <f aca="false">H93</f>
        <v>862</v>
      </c>
    </row>
    <row r="93" customFormat="false" ht="30" hidden="false" customHeight="false" outlineLevel="0" collapsed="false">
      <c r="A93" s="26" t="s">
        <v>108</v>
      </c>
      <c r="B93" s="19" t="s">
        <v>700</v>
      </c>
      <c r="C93" s="19" t="s">
        <v>19</v>
      </c>
      <c r="D93" s="19" t="s">
        <v>91</v>
      </c>
      <c r="E93" s="22" t="s">
        <v>107</v>
      </c>
      <c r="F93" s="19" t="s">
        <v>109</v>
      </c>
      <c r="G93" s="31" t="n">
        <v>862</v>
      </c>
      <c r="H93" s="31" t="n">
        <v>862</v>
      </c>
    </row>
    <row r="94" customFormat="false" ht="15" hidden="false" customHeight="false" outlineLevel="0" collapsed="false">
      <c r="A94" s="21" t="s">
        <v>110</v>
      </c>
      <c r="B94" s="19" t="s">
        <v>700</v>
      </c>
      <c r="C94" s="19" t="s">
        <v>19</v>
      </c>
      <c r="D94" s="19" t="s">
        <v>91</v>
      </c>
      <c r="E94" s="22" t="s">
        <v>111</v>
      </c>
      <c r="F94" s="19"/>
      <c r="G94" s="20" t="n">
        <f aca="false">G95</f>
        <v>2177</v>
      </c>
      <c r="H94" s="20" t="n">
        <f aca="false">H95</f>
        <v>2177</v>
      </c>
    </row>
    <row r="95" customFormat="false" ht="90" hidden="false" customHeight="false" outlineLevel="0" collapsed="false">
      <c r="A95" s="21" t="s">
        <v>112</v>
      </c>
      <c r="B95" s="19" t="s">
        <v>700</v>
      </c>
      <c r="C95" s="19" t="s">
        <v>19</v>
      </c>
      <c r="D95" s="19" t="s">
        <v>91</v>
      </c>
      <c r="E95" s="22" t="s">
        <v>113</v>
      </c>
      <c r="F95" s="19"/>
      <c r="G95" s="20" t="n">
        <f aca="false">G96</f>
        <v>2177</v>
      </c>
      <c r="H95" s="20" t="n">
        <f aca="false">H96</f>
        <v>2177</v>
      </c>
    </row>
    <row r="96" customFormat="false" ht="75" hidden="false" customHeight="false" outlineLevel="0" collapsed="false">
      <c r="A96" s="30" t="s">
        <v>114</v>
      </c>
      <c r="B96" s="19" t="s">
        <v>700</v>
      </c>
      <c r="C96" s="19" t="s">
        <v>19</v>
      </c>
      <c r="D96" s="19" t="s">
        <v>91</v>
      </c>
      <c r="E96" s="22" t="s">
        <v>115</v>
      </c>
      <c r="F96" s="19"/>
      <c r="G96" s="20" t="n">
        <f aca="false">G97+G99</f>
        <v>2177</v>
      </c>
      <c r="H96" s="20" t="n">
        <f aca="false">H97+H99</f>
        <v>2177</v>
      </c>
    </row>
    <row r="97" customFormat="false" ht="75" hidden="false" customHeight="false" outlineLevel="0" collapsed="false">
      <c r="A97" s="23" t="s">
        <v>30</v>
      </c>
      <c r="B97" s="19" t="s">
        <v>700</v>
      </c>
      <c r="C97" s="19" t="s">
        <v>19</v>
      </c>
      <c r="D97" s="19" t="s">
        <v>91</v>
      </c>
      <c r="E97" s="22" t="s">
        <v>115</v>
      </c>
      <c r="F97" s="19" t="s">
        <v>31</v>
      </c>
      <c r="G97" s="20" t="n">
        <f aca="false">G98</f>
        <v>1848.9</v>
      </c>
      <c r="H97" s="20" t="n">
        <f aca="false">H98</f>
        <v>1848.9</v>
      </c>
    </row>
    <row r="98" customFormat="false" ht="30" hidden="false" customHeight="false" outlineLevel="0" collapsed="false">
      <c r="A98" s="23" t="s">
        <v>32</v>
      </c>
      <c r="B98" s="19" t="s">
        <v>700</v>
      </c>
      <c r="C98" s="19" t="s">
        <v>19</v>
      </c>
      <c r="D98" s="19" t="s">
        <v>91</v>
      </c>
      <c r="E98" s="22" t="s">
        <v>115</v>
      </c>
      <c r="F98" s="19" t="s">
        <v>33</v>
      </c>
      <c r="G98" s="20" t="n">
        <v>1848.9</v>
      </c>
      <c r="H98" s="20" t="n">
        <v>1848.9</v>
      </c>
    </row>
    <row r="99" customFormat="false" ht="30" hidden="false" customHeight="false" outlineLevel="0" collapsed="false">
      <c r="A99" s="23" t="s">
        <v>44</v>
      </c>
      <c r="B99" s="19" t="s">
        <v>700</v>
      </c>
      <c r="C99" s="19" t="s">
        <v>19</v>
      </c>
      <c r="D99" s="19" t="s">
        <v>91</v>
      </c>
      <c r="E99" s="22" t="s">
        <v>115</v>
      </c>
      <c r="F99" s="19" t="s">
        <v>45</v>
      </c>
      <c r="G99" s="20" t="n">
        <f aca="false">G100</f>
        <v>328.1</v>
      </c>
      <c r="H99" s="20" t="n">
        <f aca="false">H100</f>
        <v>328.1</v>
      </c>
    </row>
    <row r="100" customFormat="false" ht="45" hidden="false" customHeight="false" outlineLevel="0" collapsed="false">
      <c r="A100" s="23" t="s">
        <v>46</v>
      </c>
      <c r="B100" s="19" t="s">
        <v>700</v>
      </c>
      <c r="C100" s="19" t="s">
        <v>19</v>
      </c>
      <c r="D100" s="19" t="s">
        <v>91</v>
      </c>
      <c r="E100" s="22" t="s">
        <v>115</v>
      </c>
      <c r="F100" s="19" t="s">
        <v>47</v>
      </c>
      <c r="G100" s="20" t="n">
        <v>328.1</v>
      </c>
      <c r="H100" s="20" t="n">
        <v>328.1</v>
      </c>
    </row>
    <row r="101" customFormat="false" ht="45" hidden="false" customHeight="false" outlineLevel="0" collapsed="false">
      <c r="A101" s="21" t="s">
        <v>116</v>
      </c>
      <c r="B101" s="19" t="s">
        <v>700</v>
      </c>
      <c r="C101" s="19" t="s">
        <v>19</v>
      </c>
      <c r="D101" s="19" t="s">
        <v>91</v>
      </c>
      <c r="E101" s="22" t="s">
        <v>117</v>
      </c>
      <c r="F101" s="19"/>
      <c r="G101" s="20" t="n">
        <f aca="false">G102</f>
        <v>879.6</v>
      </c>
      <c r="H101" s="20" t="n">
        <f aca="false">H102</f>
        <v>879.6</v>
      </c>
    </row>
    <row r="102" customFormat="false" ht="30" hidden="false" customHeight="false" outlineLevel="0" collapsed="false">
      <c r="A102" s="21" t="s">
        <v>118</v>
      </c>
      <c r="B102" s="19" t="s">
        <v>700</v>
      </c>
      <c r="C102" s="19" t="s">
        <v>19</v>
      </c>
      <c r="D102" s="19" t="s">
        <v>91</v>
      </c>
      <c r="E102" s="22" t="s">
        <v>119</v>
      </c>
      <c r="F102" s="19"/>
      <c r="G102" s="20" t="n">
        <f aca="false">G103</f>
        <v>879.6</v>
      </c>
      <c r="H102" s="20" t="n">
        <f aca="false">H103</f>
        <v>879.6</v>
      </c>
    </row>
    <row r="103" customFormat="false" ht="60" hidden="false" customHeight="false" outlineLevel="0" collapsed="false">
      <c r="A103" s="30" t="s">
        <v>120</v>
      </c>
      <c r="B103" s="19" t="s">
        <v>700</v>
      </c>
      <c r="C103" s="19" t="s">
        <v>19</v>
      </c>
      <c r="D103" s="19" t="s">
        <v>91</v>
      </c>
      <c r="E103" s="22" t="s">
        <v>121</v>
      </c>
      <c r="F103" s="19"/>
      <c r="G103" s="20" t="n">
        <f aca="false">G104</f>
        <v>879.6</v>
      </c>
      <c r="H103" s="20" t="n">
        <f aca="false">H104</f>
        <v>879.6</v>
      </c>
    </row>
    <row r="104" customFormat="false" ht="15" hidden="false" customHeight="false" outlineLevel="0" collapsed="false">
      <c r="A104" s="23" t="s">
        <v>122</v>
      </c>
      <c r="B104" s="19" t="s">
        <v>700</v>
      </c>
      <c r="C104" s="19" t="s">
        <v>19</v>
      </c>
      <c r="D104" s="19" t="s">
        <v>91</v>
      </c>
      <c r="E104" s="22" t="s">
        <v>123</v>
      </c>
      <c r="F104" s="19"/>
      <c r="G104" s="20" t="n">
        <f aca="false">G105</f>
        <v>879.6</v>
      </c>
      <c r="H104" s="20" t="n">
        <f aca="false">H105</f>
        <v>879.6</v>
      </c>
    </row>
    <row r="105" customFormat="false" ht="45" hidden="false" customHeight="false" outlineLevel="0" collapsed="false">
      <c r="A105" s="23" t="s">
        <v>124</v>
      </c>
      <c r="B105" s="19" t="s">
        <v>700</v>
      </c>
      <c r="C105" s="19" t="s">
        <v>19</v>
      </c>
      <c r="D105" s="19" t="s">
        <v>91</v>
      </c>
      <c r="E105" s="22" t="s">
        <v>123</v>
      </c>
      <c r="F105" s="19" t="s">
        <v>125</v>
      </c>
      <c r="G105" s="20" t="n">
        <f aca="false">G106</f>
        <v>879.6</v>
      </c>
      <c r="H105" s="20" t="n">
        <f aca="false">H106</f>
        <v>879.6</v>
      </c>
    </row>
    <row r="106" customFormat="false" ht="15" hidden="false" customHeight="false" outlineLevel="0" collapsed="false">
      <c r="A106" s="23" t="s">
        <v>126</v>
      </c>
      <c r="B106" s="19" t="s">
        <v>700</v>
      </c>
      <c r="C106" s="19" t="s">
        <v>19</v>
      </c>
      <c r="D106" s="19" t="s">
        <v>91</v>
      </c>
      <c r="E106" s="22" t="s">
        <v>123</v>
      </c>
      <c r="F106" s="19" t="s">
        <v>127</v>
      </c>
      <c r="G106" s="20" t="n">
        <v>879.6</v>
      </c>
      <c r="H106" s="20" t="n">
        <v>879.6</v>
      </c>
    </row>
    <row r="107" customFormat="false" ht="30" hidden="false" customHeight="false" outlineLevel="0" collapsed="false">
      <c r="A107" s="21" t="s">
        <v>22</v>
      </c>
      <c r="B107" s="19" t="s">
        <v>700</v>
      </c>
      <c r="C107" s="19" t="s">
        <v>19</v>
      </c>
      <c r="D107" s="19" t="s">
        <v>91</v>
      </c>
      <c r="E107" s="22" t="s">
        <v>23</v>
      </c>
      <c r="F107" s="25"/>
      <c r="G107" s="20" t="n">
        <f aca="false">G108+G116</f>
        <v>83533.5</v>
      </c>
      <c r="H107" s="20" t="n">
        <f aca="false">H108+H116</f>
        <v>84533.5</v>
      </c>
    </row>
    <row r="108" customFormat="false" ht="30" hidden="false" customHeight="false" outlineLevel="0" collapsed="false">
      <c r="A108" s="21" t="s">
        <v>128</v>
      </c>
      <c r="B108" s="19" t="s">
        <v>700</v>
      </c>
      <c r="C108" s="19" t="s">
        <v>19</v>
      </c>
      <c r="D108" s="19" t="s">
        <v>91</v>
      </c>
      <c r="E108" s="22" t="s">
        <v>129</v>
      </c>
      <c r="F108" s="25"/>
      <c r="G108" s="20" t="n">
        <f aca="false">G109</f>
        <v>19424.8</v>
      </c>
      <c r="H108" s="20" t="n">
        <f aca="false">H109</f>
        <v>20424.8</v>
      </c>
    </row>
    <row r="109" customFormat="false" ht="60" hidden="false" customHeight="false" outlineLevel="0" collapsed="false">
      <c r="A109" s="30" t="s">
        <v>130</v>
      </c>
      <c r="B109" s="19" t="s">
        <v>700</v>
      </c>
      <c r="C109" s="19" t="s">
        <v>19</v>
      </c>
      <c r="D109" s="19" t="s">
        <v>91</v>
      </c>
      <c r="E109" s="22" t="s">
        <v>131</v>
      </c>
      <c r="F109" s="25"/>
      <c r="G109" s="20" t="n">
        <f aca="false">G110+G113</f>
        <v>19424.8</v>
      </c>
      <c r="H109" s="20" t="n">
        <f aca="false">H110+H113</f>
        <v>20424.8</v>
      </c>
    </row>
    <row r="110" customFormat="false" ht="45" hidden="false" customHeight="false" outlineLevel="0" collapsed="false">
      <c r="A110" s="24" t="s">
        <v>132</v>
      </c>
      <c r="B110" s="19" t="s">
        <v>700</v>
      </c>
      <c r="C110" s="19" t="s">
        <v>19</v>
      </c>
      <c r="D110" s="19" t="s">
        <v>91</v>
      </c>
      <c r="E110" s="22" t="s">
        <v>133</v>
      </c>
      <c r="F110" s="25"/>
      <c r="G110" s="20" t="n">
        <f aca="false">G111</f>
        <v>6824.8</v>
      </c>
      <c r="H110" s="20" t="n">
        <f aca="false">H111</f>
        <v>7824.8</v>
      </c>
    </row>
    <row r="111" customFormat="false" ht="30" hidden="false" customHeight="false" outlineLevel="0" collapsed="false">
      <c r="A111" s="23" t="s">
        <v>44</v>
      </c>
      <c r="B111" s="19" t="s">
        <v>700</v>
      </c>
      <c r="C111" s="19" t="s">
        <v>19</v>
      </c>
      <c r="D111" s="19" t="s">
        <v>91</v>
      </c>
      <c r="E111" s="22" t="s">
        <v>133</v>
      </c>
      <c r="F111" s="19" t="n">
        <v>200</v>
      </c>
      <c r="G111" s="20" t="n">
        <f aca="false">G112</f>
        <v>6824.8</v>
      </c>
      <c r="H111" s="20" t="n">
        <f aca="false">H112</f>
        <v>7824.8</v>
      </c>
    </row>
    <row r="112" customFormat="false" ht="45" hidden="false" customHeight="false" outlineLevel="0" collapsed="false">
      <c r="A112" s="23" t="s">
        <v>46</v>
      </c>
      <c r="B112" s="19" t="s">
        <v>700</v>
      </c>
      <c r="C112" s="19" t="s">
        <v>19</v>
      </c>
      <c r="D112" s="19" t="s">
        <v>91</v>
      </c>
      <c r="E112" s="22" t="s">
        <v>133</v>
      </c>
      <c r="F112" s="19" t="n">
        <v>240</v>
      </c>
      <c r="G112" s="20" t="n">
        <f aca="false">8465+359.8-2000</f>
        <v>6824.8</v>
      </c>
      <c r="H112" s="20" t="n">
        <f aca="false">8465+359.8-1000</f>
        <v>7824.8</v>
      </c>
    </row>
    <row r="113" customFormat="false" ht="30" hidden="false" customHeight="false" outlineLevel="0" collapsed="false">
      <c r="A113" s="21" t="s">
        <v>134</v>
      </c>
      <c r="B113" s="19" t="s">
        <v>700</v>
      </c>
      <c r="C113" s="19" t="s">
        <v>19</v>
      </c>
      <c r="D113" s="19" t="s">
        <v>91</v>
      </c>
      <c r="E113" s="22" t="s">
        <v>135</v>
      </c>
      <c r="F113" s="25"/>
      <c r="G113" s="20" t="n">
        <f aca="false">G114</f>
        <v>12600</v>
      </c>
      <c r="H113" s="20" t="n">
        <f aca="false">H114</f>
        <v>12600</v>
      </c>
    </row>
    <row r="114" customFormat="false" ht="30" hidden="false" customHeight="false" outlineLevel="0" collapsed="false">
      <c r="A114" s="23" t="s">
        <v>44</v>
      </c>
      <c r="B114" s="19" t="s">
        <v>700</v>
      </c>
      <c r="C114" s="19" t="s">
        <v>19</v>
      </c>
      <c r="D114" s="19" t="s">
        <v>91</v>
      </c>
      <c r="E114" s="22" t="s">
        <v>135</v>
      </c>
      <c r="F114" s="19" t="n">
        <v>200</v>
      </c>
      <c r="G114" s="20" t="n">
        <f aca="false">G115</f>
        <v>12600</v>
      </c>
      <c r="H114" s="20" t="n">
        <f aca="false">H115</f>
        <v>12600</v>
      </c>
    </row>
    <row r="115" customFormat="false" ht="45" hidden="false" customHeight="false" outlineLevel="0" collapsed="false">
      <c r="A115" s="23" t="s">
        <v>46</v>
      </c>
      <c r="B115" s="19" t="s">
        <v>700</v>
      </c>
      <c r="C115" s="19" t="s">
        <v>19</v>
      </c>
      <c r="D115" s="19" t="s">
        <v>91</v>
      </c>
      <c r="E115" s="22" t="s">
        <v>135</v>
      </c>
      <c r="F115" s="19" t="n">
        <v>240</v>
      </c>
      <c r="G115" s="20" t="n">
        <f aca="false">13800-1200</f>
        <v>12600</v>
      </c>
      <c r="H115" s="20" t="n">
        <f aca="false">13800-1200</f>
        <v>12600</v>
      </c>
    </row>
    <row r="116" customFormat="false" ht="15" hidden="false" customHeight="false" outlineLevel="0" collapsed="false">
      <c r="A116" s="21" t="s">
        <v>24</v>
      </c>
      <c r="B116" s="19" t="s">
        <v>700</v>
      </c>
      <c r="C116" s="19" t="s">
        <v>19</v>
      </c>
      <c r="D116" s="19" t="s">
        <v>91</v>
      </c>
      <c r="E116" s="22" t="s">
        <v>25</v>
      </c>
      <c r="F116" s="19"/>
      <c r="G116" s="20" t="n">
        <f aca="false">G117</f>
        <v>64108.7</v>
      </c>
      <c r="H116" s="20" t="n">
        <f aca="false">H117</f>
        <v>64108.7</v>
      </c>
    </row>
    <row r="117" customFormat="false" ht="45" hidden="false" customHeight="false" outlineLevel="0" collapsed="false">
      <c r="A117" s="21" t="s">
        <v>26</v>
      </c>
      <c r="B117" s="19" t="s">
        <v>700</v>
      </c>
      <c r="C117" s="19" t="s">
        <v>19</v>
      </c>
      <c r="D117" s="19" t="s">
        <v>91</v>
      </c>
      <c r="E117" s="22" t="s">
        <v>27</v>
      </c>
      <c r="F117" s="19"/>
      <c r="G117" s="20" t="n">
        <f aca="false">G118+G129+G136+G125</f>
        <v>64108.7</v>
      </c>
      <c r="H117" s="20" t="n">
        <f aca="false">H118+H129+H136+H125</f>
        <v>64108.7</v>
      </c>
    </row>
    <row r="118" customFormat="false" ht="30" hidden="false" customHeight="false" outlineLevel="0" collapsed="false">
      <c r="A118" s="21" t="s">
        <v>136</v>
      </c>
      <c r="B118" s="19" t="s">
        <v>700</v>
      </c>
      <c r="C118" s="19" t="s">
        <v>19</v>
      </c>
      <c r="D118" s="19" t="s">
        <v>91</v>
      </c>
      <c r="E118" s="22" t="s">
        <v>137</v>
      </c>
      <c r="F118" s="25"/>
      <c r="G118" s="20" t="n">
        <f aca="false">G119+G121+G123</f>
        <v>10117.1</v>
      </c>
      <c r="H118" s="20" t="n">
        <f aca="false">H119+H121+H123</f>
        <v>10117.1</v>
      </c>
    </row>
    <row r="119" customFormat="false" ht="75" hidden="false" customHeight="false" outlineLevel="0" collapsed="false">
      <c r="A119" s="23" t="s">
        <v>30</v>
      </c>
      <c r="B119" s="19" t="s">
        <v>700</v>
      </c>
      <c r="C119" s="19" t="s">
        <v>19</v>
      </c>
      <c r="D119" s="19" t="s">
        <v>91</v>
      </c>
      <c r="E119" s="22" t="s">
        <v>137</v>
      </c>
      <c r="F119" s="19" t="s">
        <v>31</v>
      </c>
      <c r="G119" s="20" t="n">
        <f aca="false">G120</f>
        <v>8932.4</v>
      </c>
      <c r="H119" s="20" t="n">
        <f aca="false">H120</f>
        <v>8932.4</v>
      </c>
    </row>
    <row r="120" customFormat="false" ht="30" hidden="false" customHeight="false" outlineLevel="0" collapsed="false">
      <c r="A120" s="23" t="s">
        <v>32</v>
      </c>
      <c r="B120" s="19" t="s">
        <v>700</v>
      </c>
      <c r="C120" s="19" t="s">
        <v>19</v>
      </c>
      <c r="D120" s="19" t="s">
        <v>91</v>
      </c>
      <c r="E120" s="22" t="s">
        <v>137</v>
      </c>
      <c r="F120" s="19" t="s">
        <v>33</v>
      </c>
      <c r="G120" s="20" t="n">
        <v>8932.4</v>
      </c>
      <c r="H120" s="20" t="n">
        <v>8932.4</v>
      </c>
    </row>
    <row r="121" customFormat="false" ht="30" hidden="false" customHeight="false" outlineLevel="0" collapsed="false">
      <c r="A121" s="23" t="s">
        <v>44</v>
      </c>
      <c r="B121" s="19" t="s">
        <v>700</v>
      </c>
      <c r="C121" s="19" t="s">
        <v>19</v>
      </c>
      <c r="D121" s="19" t="s">
        <v>91</v>
      </c>
      <c r="E121" s="22" t="s">
        <v>137</v>
      </c>
      <c r="F121" s="19" t="s">
        <v>45</v>
      </c>
      <c r="G121" s="20" t="n">
        <f aca="false">G122</f>
        <v>1181.7</v>
      </c>
      <c r="H121" s="20" t="n">
        <f aca="false">H122</f>
        <v>1181.7</v>
      </c>
    </row>
    <row r="122" customFormat="false" ht="45" hidden="false" customHeight="false" outlineLevel="0" collapsed="false">
      <c r="A122" s="23" t="s">
        <v>46</v>
      </c>
      <c r="B122" s="19" t="s">
        <v>700</v>
      </c>
      <c r="C122" s="19" t="s">
        <v>19</v>
      </c>
      <c r="D122" s="19" t="s">
        <v>91</v>
      </c>
      <c r="E122" s="22" t="s">
        <v>137</v>
      </c>
      <c r="F122" s="19" t="s">
        <v>47</v>
      </c>
      <c r="G122" s="20" t="n">
        <v>1181.7</v>
      </c>
      <c r="H122" s="20" t="n">
        <v>1181.7</v>
      </c>
    </row>
    <row r="123" customFormat="false" ht="15" hidden="false" customHeight="false" outlineLevel="0" collapsed="false">
      <c r="A123" s="23" t="s">
        <v>60</v>
      </c>
      <c r="B123" s="19" t="s">
        <v>700</v>
      </c>
      <c r="C123" s="19" t="s">
        <v>19</v>
      </c>
      <c r="D123" s="19" t="s">
        <v>91</v>
      </c>
      <c r="E123" s="22" t="s">
        <v>137</v>
      </c>
      <c r="F123" s="19" t="s">
        <v>61</v>
      </c>
      <c r="G123" s="20" t="n">
        <f aca="false">G124</f>
        <v>3</v>
      </c>
      <c r="H123" s="20" t="n">
        <f aca="false">H124</f>
        <v>3</v>
      </c>
    </row>
    <row r="124" customFormat="false" ht="15" hidden="false" customHeight="false" outlineLevel="0" collapsed="false">
      <c r="A124" s="26" t="s">
        <v>62</v>
      </c>
      <c r="B124" s="19" t="s">
        <v>700</v>
      </c>
      <c r="C124" s="19" t="s">
        <v>19</v>
      </c>
      <c r="D124" s="19" t="s">
        <v>91</v>
      </c>
      <c r="E124" s="22" t="s">
        <v>137</v>
      </c>
      <c r="F124" s="19" t="s">
        <v>63</v>
      </c>
      <c r="G124" s="20" t="n">
        <v>3</v>
      </c>
      <c r="H124" s="20" t="n">
        <v>3</v>
      </c>
    </row>
    <row r="125" customFormat="false" ht="15" hidden="false" customHeight="false" outlineLevel="0" collapsed="false">
      <c r="A125" s="24" t="s">
        <v>138</v>
      </c>
      <c r="B125" s="19" t="s">
        <v>700</v>
      </c>
      <c r="C125" s="19" t="s">
        <v>19</v>
      </c>
      <c r="D125" s="19" t="s">
        <v>91</v>
      </c>
      <c r="E125" s="27" t="s">
        <v>139</v>
      </c>
      <c r="F125" s="19"/>
      <c r="G125" s="20" t="n">
        <f aca="false">G126</f>
        <v>498.6</v>
      </c>
      <c r="H125" s="20" t="n">
        <f aca="false">H126</f>
        <v>498.6</v>
      </c>
    </row>
    <row r="126" customFormat="false" ht="15" hidden="false" customHeight="false" outlineLevel="0" collapsed="false">
      <c r="A126" s="23" t="s">
        <v>60</v>
      </c>
      <c r="B126" s="19" t="s">
        <v>700</v>
      </c>
      <c r="C126" s="19" t="s">
        <v>19</v>
      </c>
      <c r="D126" s="19" t="s">
        <v>91</v>
      </c>
      <c r="E126" s="27" t="s">
        <v>139</v>
      </c>
      <c r="F126" s="19" t="s">
        <v>61</v>
      </c>
      <c r="G126" s="20" t="n">
        <f aca="false">G127+G128</f>
        <v>498.6</v>
      </c>
      <c r="H126" s="20" t="n">
        <f aca="false">H127+H128</f>
        <v>498.6</v>
      </c>
    </row>
    <row r="127" customFormat="false" ht="15" hidden="false" customHeight="false" outlineLevel="0" collapsed="false">
      <c r="A127" s="26" t="s">
        <v>62</v>
      </c>
      <c r="B127" s="19" t="s">
        <v>700</v>
      </c>
      <c r="C127" s="19" t="s">
        <v>19</v>
      </c>
      <c r="D127" s="19" t="s">
        <v>91</v>
      </c>
      <c r="E127" s="27" t="s">
        <v>139</v>
      </c>
      <c r="F127" s="19" t="s">
        <v>63</v>
      </c>
      <c r="G127" s="20" t="n">
        <v>410</v>
      </c>
      <c r="H127" s="20" t="n">
        <v>410</v>
      </c>
    </row>
    <row r="128" customFormat="false" ht="45" hidden="false" customHeight="false" outlineLevel="0" collapsed="false">
      <c r="A128" s="23" t="s">
        <v>140</v>
      </c>
      <c r="B128" s="19" t="s">
        <v>700</v>
      </c>
      <c r="C128" s="19" t="s">
        <v>19</v>
      </c>
      <c r="D128" s="19" t="s">
        <v>91</v>
      </c>
      <c r="E128" s="27" t="s">
        <v>139</v>
      </c>
      <c r="F128" s="19" t="s">
        <v>141</v>
      </c>
      <c r="G128" s="20" t="n">
        <v>88.6</v>
      </c>
      <c r="H128" s="20" t="n">
        <v>88.6</v>
      </c>
    </row>
    <row r="129" customFormat="false" ht="60" hidden="false" customHeight="false" outlineLevel="0" collapsed="false">
      <c r="A129" s="24" t="s">
        <v>142</v>
      </c>
      <c r="B129" s="19" t="s">
        <v>700</v>
      </c>
      <c r="C129" s="19" t="s">
        <v>19</v>
      </c>
      <c r="D129" s="19" t="s">
        <v>91</v>
      </c>
      <c r="E129" s="27" t="s">
        <v>143</v>
      </c>
      <c r="F129" s="25"/>
      <c r="G129" s="20" t="n">
        <f aca="false">G130+G132+G134</f>
        <v>39873</v>
      </c>
      <c r="H129" s="20" t="n">
        <f aca="false">H130+H132+H134</f>
        <v>39873</v>
      </c>
    </row>
    <row r="130" customFormat="false" ht="75" hidden="false" customHeight="false" outlineLevel="0" collapsed="false">
      <c r="A130" s="23" t="s">
        <v>30</v>
      </c>
      <c r="B130" s="19" t="s">
        <v>700</v>
      </c>
      <c r="C130" s="19" t="s">
        <v>19</v>
      </c>
      <c r="D130" s="19" t="s">
        <v>91</v>
      </c>
      <c r="E130" s="27" t="s">
        <v>143</v>
      </c>
      <c r="F130" s="19" t="s">
        <v>31</v>
      </c>
      <c r="G130" s="20" t="n">
        <f aca="false">G131</f>
        <v>37908</v>
      </c>
      <c r="H130" s="20" t="n">
        <f aca="false">H131</f>
        <v>37908</v>
      </c>
    </row>
    <row r="131" customFormat="false" ht="30" hidden="false" customHeight="false" outlineLevel="0" collapsed="false">
      <c r="A131" s="26" t="s">
        <v>108</v>
      </c>
      <c r="B131" s="19" t="s">
        <v>700</v>
      </c>
      <c r="C131" s="19" t="s">
        <v>19</v>
      </c>
      <c r="D131" s="19" t="s">
        <v>91</v>
      </c>
      <c r="E131" s="27" t="s">
        <v>143</v>
      </c>
      <c r="F131" s="19" t="s">
        <v>109</v>
      </c>
      <c r="G131" s="20" t="n">
        <f aca="false">37908</f>
        <v>37908</v>
      </c>
      <c r="H131" s="20" t="n">
        <f aca="false">37908</f>
        <v>37908</v>
      </c>
    </row>
    <row r="132" customFormat="false" ht="30" hidden="false" customHeight="false" outlineLevel="0" collapsed="false">
      <c r="A132" s="23" t="s">
        <v>44</v>
      </c>
      <c r="B132" s="19" t="s">
        <v>700</v>
      </c>
      <c r="C132" s="19" t="s">
        <v>19</v>
      </c>
      <c r="D132" s="19" t="s">
        <v>91</v>
      </c>
      <c r="E132" s="27" t="s">
        <v>143</v>
      </c>
      <c r="F132" s="19" t="s">
        <v>45</v>
      </c>
      <c r="G132" s="20" t="n">
        <f aca="false">G133</f>
        <v>1623.1</v>
      </c>
      <c r="H132" s="20" t="n">
        <f aca="false">H133</f>
        <v>1623.1</v>
      </c>
    </row>
    <row r="133" customFormat="false" ht="45" hidden="false" customHeight="false" outlineLevel="0" collapsed="false">
      <c r="A133" s="23" t="s">
        <v>46</v>
      </c>
      <c r="B133" s="19" t="s">
        <v>700</v>
      </c>
      <c r="C133" s="19" t="s">
        <v>19</v>
      </c>
      <c r="D133" s="19" t="s">
        <v>91</v>
      </c>
      <c r="E133" s="27" t="s">
        <v>143</v>
      </c>
      <c r="F133" s="19" t="s">
        <v>47</v>
      </c>
      <c r="G133" s="20" t="n">
        <f aca="false">3662-1038.9-1000</f>
        <v>1623.1</v>
      </c>
      <c r="H133" s="20" t="n">
        <f aca="false">3662-1038.9-1000</f>
        <v>1623.1</v>
      </c>
    </row>
    <row r="134" customFormat="false" ht="15" hidden="false" customHeight="false" outlineLevel="0" collapsed="false">
      <c r="A134" s="23" t="s">
        <v>60</v>
      </c>
      <c r="B134" s="19" t="s">
        <v>700</v>
      </c>
      <c r="C134" s="19" t="s">
        <v>19</v>
      </c>
      <c r="D134" s="19" t="s">
        <v>91</v>
      </c>
      <c r="E134" s="27" t="s">
        <v>143</v>
      </c>
      <c r="F134" s="19" t="s">
        <v>61</v>
      </c>
      <c r="G134" s="20" t="n">
        <f aca="false">G135</f>
        <v>341.9</v>
      </c>
      <c r="H134" s="20" t="n">
        <f aca="false">H135</f>
        <v>341.9</v>
      </c>
    </row>
    <row r="135" customFormat="false" ht="15" hidden="false" customHeight="false" outlineLevel="0" collapsed="false">
      <c r="A135" s="26" t="s">
        <v>62</v>
      </c>
      <c r="B135" s="19" t="s">
        <v>700</v>
      </c>
      <c r="C135" s="19" t="s">
        <v>19</v>
      </c>
      <c r="D135" s="19" t="s">
        <v>91</v>
      </c>
      <c r="E135" s="27" t="s">
        <v>143</v>
      </c>
      <c r="F135" s="19" t="s">
        <v>63</v>
      </c>
      <c r="G135" s="20" t="n">
        <v>341.9</v>
      </c>
      <c r="H135" s="20" t="n">
        <v>341.9</v>
      </c>
    </row>
    <row r="136" customFormat="false" ht="45" hidden="false" customHeight="false" outlineLevel="0" collapsed="false">
      <c r="A136" s="24" t="s">
        <v>144</v>
      </c>
      <c r="B136" s="19" t="s">
        <v>700</v>
      </c>
      <c r="C136" s="19" t="s">
        <v>19</v>
      </c>
      <c r="D136" s="19" t="s">
        <v>91</v>
      </c>
      <c r="E136" s="27" t="s">
        <v>145</v>
      </c>
      <c r="F136" s="25"/>
      <c r="G136" s="20" t="n">
        <f aca="false">G137+G139+G141</f>
        <v>13620</v>
      </c>
      <c r="H136" s="20" t="n">
        <f aca="false">H137+H139+H141</f>
        <v>13620</v>
      </c>
    </row>
    <row r="137" customFormat="false" ht="75" hidden="false" customHeight="false" outlineLevel="0" collapsed="false">
      <c r="A137" s="23" t="s">
        <v>30</v>
      </c>
      <c r="B137" s="19" t="s">
        <v>700</v>
      </c>
      <c r="C137" s="19" t="s">
        <v>19</v>
      </c>
      <c r="D137" s="19" t="s">
        <v>91</v>
      </c>
      <c r="E137" s="27" t="s">
        <v>145</v>
      </c>
      <c r="F137" s="19" t="s">
        <v>31</v>
      </c>
      <c r="G137" s="20" t="n">
        <f aca="false">G138</f>
        <v>12750</v>
      </c>
      <c r="H137" s="20" t="n">
        <f aca="false">H138</f>
        <v>12750</v>
      </c>
    </row>
    <row r="138" customFormat="false" ht="30" hidden="false" customHeight="false" outlineLevel="0" collapsed="false">
      <c r="A138" s="26" t="s">
        <v>108</v>
      </c>
      <c r="B138" s="19" t="s">
        <v>700</v>
      </c>
      <c r="C138" s="19" t="s">
        <v>19</v>
      </c>
      <c r="D138" s="19" t="s">
        <v>91</v>
      </c>
      <c r="E138" s="27" t="s">
        <v>145</v>
      </c>
      <c r="F138" s="19" t="s">
        <v>109</v>
      </c>
      <c r="G138" s="20" t="n">
        <f aca="false">15316.8-2566.8</f>
        <v>12750</v>
      </c>
      <c r="H138" s="20" t="n">
        <f aca="false">15316.8-2566.8</f>
        <v>12750</v>
      </c>
    </row>
    <row r="139" customFormat="false" ht="30" hidden="false" customHeight="false" outlineLevel="0" collapsed="false">
      <c r="A139" s="23" t="s">
        <v>44</v>
      </c>
      <c r="B139" s="19" t="s">
        <v>700</v>
      </c>
      <c r="C139" s="19" t="s">
        <v>19</v>
      </c>
      <c r="D139" s="19" t="s">
        <v>91</v>
      </c>
      <c r="E139" s="27" t="s">
        <v>145</v>
      </c>
      <c r="F139" s="19" t="s">
        <v>45</v>
      </c>
      <c r="G139" s="20" t="n">
        <f aca="false">G140</f>
        <v>810</v>
      </c>
      <c r="H139" s="20" t="n">
        <f aca="false">H140</f>
        <v>810</v>
      </c>
    </row>
    <row r="140" customFormat="false" ht="45" hidden="false" customHeight="false" outlineLevel="0" collapsed="false">
      <c r="A140" s="23" t="s">
        <v>46</v>
      </c>
      <c r="B140" s="19" t="s">
        <v>700</v>
      </c>
      <c r="C140" s="19" t="s">
        <v>19</v>
      </c>
      <c r="D140" s="19" t="s">
        <v>91</v>
      </c>
      <c r="E140" s="27" t="s">
        <v>145</v>
      </c>
      <c r="F140" s="19" t="s">
        <v>47</v>
      </c>
      <c r="G140" s="20" t="n">
        <f aca="false">1163-353</f>
        <v>810</v>
      </c>
      <c r="H140" s="20" t="n">
        <f aca="false">1163-353</f>
        <v>810</v>
      </c>
    </row>
    <row r="141" customFormat="false" ht="15" hidden="false" customHeight="false" outlineLevel="0" collapsed="false">
      <c r="A141" s="23" t="s">
        <v>60</v>
      </c>
      <c r="B141" s="19" t="s">
        <v>700</v>
      </c>
      <c r="C141" s="19" t="s">
        <v>19</v>
      </c>
      <c r="D141" s="19" t="s">
        <v>91</v>
      </c>
      <c r="E141" s="27" t="s">
        <v>145</v>
      </c>
      <c r="F141" s="19" t="s">
        <v>61</v>
      </c>
      <c r="G141" s="20" t="n">
        <f aca="false">G142</f>
        <v>60</v>
      </c>
      <c r="H141" s="20" t="n">
        <f aca="false">H142</f>
        <v>60</v>
      </c>
    </row>
    <row r="142" customFormat="false" ht="15" hidden="false" customHeight="false" outlineLevel="0" collapsed="false">
      <c r="A142" s="26" t="s">
        <v>62</v>
      </c>
      <c r="B142" s="19" t="s">
        <v>700</v>
      </c>
      <c r="C142" s="19" t="s">
        <v>19</v>
      </c>
      <c r="D142" s="19" t="s">
        <v>91</v>
      </c>
      <c r="E142" s="27" t="s">
        <v>145</v>
      </c>
      <c r="F142" s="19" t="s">
        <v>63</v>
      </c>
      <c r="G142" s="20" t="n">
        <v>60</v>
      </c>
      <c r="H142" s="20" t="n">
        <v>60</v>
      </c>
    </row>
    <row r="143" customFormat="false" ht="60" hidden="false" customHeight="false" outlineLevel="0" collapsed="false">
      <c r="A143" s="21" t="s">
        <v>64</v>
      </c>
      <c r="B143" s="19" t="s">
        <v>700</v>
      </c>
      <c r="C143" s="19" t="s">
        <v>19</v>
      </c>
      <c r="D143" s="19" t="s">
        <v>91</v>
      </c>
      <c r="E143" s="22" t="s">
        <v>65</v>
      </c>
      <c r="F143" s="19"/>
      <c r="G143" s="20" t="n">
        <f aca="false">G144</f>
        <v>4</v>
      </c>
      <c r="H143" s="20" t="n">
        <f aca="false">H144</f>
        <v>467</v>
      </c>
    </row>
    <row r="144" customFormat="false" ht="15" hidden="false" customHeight="false" outlineLevel="0" collapsed="false">
      <c r="A144" s="21" t="s">
        <v>146</v>
      </c>
      <c r="B144" s="19" t="s">
        <v>700</v>
      </c>
      <c r="C144" s="19" t="s">
        <v>19</v>
      </c>
      <c r="D144" s="19" t="s">
        <v>91</v>
      </c>
      <c r="E144" s="22" t="s">
        <v>147</v>
      </c>
      <c r="F144" s="19"/>
      <c r="G144" s="20" t="n">
        <f aca="false">G145</f>
        <v>4</v>
      </c>
      <c r="H144" s="20" t="n">
        <f aca="false">H145</f>
        <v>467</v>
      </c>
    </row>
    <row r="145" customFormat="false" ht="60" hidden="false" customHeight="false" outlineLevel="0" collapsed="false">
      <c r="A145" s="24" t="s">
        <v>148</v>
      </c>
      <c r="B145" s="19" t="s">
        <v>700</v>
      </c>
      <c r="C145" s="19" t="s">
        <v>19</v>
      </c>
      <c r="D145" s="19" t="s">
        <v>91</v>
      </c>
      <c r="E145" s="22" t="s">
        <v>149</v>
      </c>
      <c r="F145" s="25"/>
      <c r="G145" s="20" t="n">
        <f aca="false">G146</f>
        <v>4</v>
      </c>
      <c r="H145" s="20" t="n">
        <f aca="false">H146</f>
        <v>467</v>
      </c>
    </row>
    <row r="146" customFormat="false" ht="45" hidden="false" customHeight="false" outlineLevel="0" collapsed="false">
      <c r="A146" s="21" t="s">
        <v>150</v>
      </c>
      <c r="B146" s="19" t="s">
        <v>700</v>
      </c>
      <c r="C146" s="19" t="s">
        <v>19</v>
      </c>
      <c r="D146" s="19" t="s">
        <v>91</v>
      </c>
      <c r="E146" s="22" t="s">
        <v>151</v>
      </c>
      <c r="F146" s="25"/>
      <c r="G146" s="20" t="n">
        <f aca="false">G147</f>
        <v>4</v>
      </c>
      <c r="H146" s="20" t="n">
        <f aca="false">H147</f>
        <v>467</v>
      </c>
    </row>
    <row r="147" customFormat="false" ht="30" hidden="false" customHeight="false" outlineLevel="0" collapsed="false">
      <c r="A147" s="23" t="s">
        <v>44</v>
      </c>
      <c r="B147" s="19" t="s">
        <v>700</v>
      </c>
      <c r="C147" s="19" t="s">
        <v>19</v>
      </c>
      <c r="D147" s="19" t="s">
        <v>91</v>
      </c>
      <c r="E147" s="22" t="s">
        <v>151</v>
      </c>
      <c r="F147" s="19" t="n">
        <v>200</v>
      </c>
      <c r="G147" s="20" t="n">
        <f aca="false">G148</f>
        <v>4</v>
      </c>
      <c r="H147" s="20" t="n">
        <f aca="false">H148</f>
        <v>467</v>
      </c>
    </row>
    <row r="148" customFormat="false" ht="45" hidden="false" customHeight="false" outlineLevel="0" collapsed="false">
      <c r="A148" s="23" t="s">
        <v>46</v>
      </c>
      <c r="B148" s="19" t="s">
        <v>700</v>
      </c>
      <c r="C148" s="19" t="s">
        <v>19</v>
      </c>
      <c r="D148" s="19" t="s">
        <v>91</v>
      </c>
      <c r="E148" s="22" t="s">
        <v>151</v>
      </c>
      <c r="F148" s="19" t="n">
        <v>240</v>
      </c>
      <c r="G148" s="20" t="n">
        <v>4</v>
      </c>
      <c r="H148" s="20" t="n">
        <v>467</v>
      </c>
    </row>
    <row r="149" customFormat="false" ht="30" hidden="false" customHeight="false" outlineLevel="0" collapsed="false">
      <c r="A149" s="21" t="s">
        <v>152</v>
      </c>
      <c r="B149" s="19" t="s">
        <v>700</v>
      </c>
      <c r="C149" s="19" t="s">
        <v>19</v>
      </c>
      <c r="D149" s="19" t="s">
        <v>91</v>
      </c>
      <c r="E149" s="22" t="s">
        <v>153</v>
      </c>
      <c r="F149" s="19"/>
      <c r="G149" s="20" t="n">
        <f aca="false">G150</f>
        <v>50443.6</v>
      </c>
      <c r="H149" s="20" t="n">
        <f aca="false">H150</f>
        <v>50606.8</v>
      </c>
    </row>
    <row r="150" customFormat="false" ht="90" hidden="false" customHeight="false" outlineLevel="0" collapsed="false">
      <c r="A150" s="21" t="s">
        <v>154</v>
      </c>
      <c r="B150" s="19" t="s">
        <v>700</v>
      </c>
      <c r="C150" s="19" t="s">
        <v>19</v>
      </c>
      <c r="D150" s="19" t="s">
        <v>91</v>
      </c>
      <c r="E150" s="22" t="s">
        <v>155</v>
      </c>
      <c r="F150" s="19"/>
      <c r="G150" s="20" t="n">
        <f aca="false">G151</f>
        <v>50443.6</v>
      </c>
      <c r="H150" s="20" t="n">
        <f aca="false">H151</f>
        <v>50606.8</v>
      </c>
    </row>
    <row r="151" customFormat="false" ht="60" hidden="false" customHeight="false" outlineLevel="0" collapsed="false">
      <c r="A151" s="21" t="s">
        <v>156</v>
      </c>
      <c r="B151" s="19" t="s">
        <v>700</v>
      </c>
      <c r="C151" s="19" t="s">
        <v>19</v>
      </c>
      <c r="D151" s="19" t="s">
        <v>91</v>
      </c>
      <c r="E151" s="22" t="s">
        <v>157</v>
      </c>
      <c r="F151" s="19"/>
      <c r="G151" s="20" t="n">
        <f aca="false">G152</f>
        <v>50443.6</v>
      </c>
      <c r="H151" s="20" t="n">
        <f aca="false">H152</f>
        <v>50606.8</v>
      </c>
    </row>
    <row r="152" customFormat="false" ht="60" hidden="false" customHeight="false" outlineLevel="0" collapsed="false">
      <c r="A152" s="30" t="s">
        <v>158</v>
      </c>
      <c r="B152" s="19" t="s">
        <v>700</v>
      </c>
      <c r="C152" s="19" t="s">
        <v>19</v>
      </c>
      <c r="D152" s="19" t="s">
        <v>91</v>
      </c>
      <c r="E152" s="22" t="s">
        <v>159</v>
      </c>
      <c r="F152" s="25"/>
      <c r="G152" s="20" t="n">
        <f aca="false">G153</f>
        <v>50443.6</v>
      </c>
      <c r="H152" s="20" t="n">
        <f aca="false">H153</f>
        <v>50606.8</v>
      </c>
    </row>
    <row r="153" customFormat="false" ht="45" hidden="false" customHeight="false" outlineLevel="0" collapsed="false">
      <c r="A153" s="23" t="s">
        <v>124</v>
      </c>
      <c r="B153" s="19" t="s">
        <v>700</v>
      </c>
      <c r="C153" s="19" t="s">
        <v>19</v>
      </c>
      <c r="D153" s="19" t="s">
        <v>91</v>
      </c>
      <c r="E153" s="22" t="s">
        <v>159</v>
      </c>
      <c r="F153" s="19" t="s">
        <v>125</v>
      </c>
      <c r="G153" s="20" t="n">
        <f aca="false">G154</f>
        <v>50443.6</v>
      </c>
      <c r="H153" s="20" t="n">
        <f aca="false">H154</f>
        <v>50606.8</v>
      </c>
    </row>
    <row r="154" customFormat="false" ht="15" hidden="false" customHeight="false" outlineLevel="0" collapsed="false">
      <c r="A154" s="23" t="s">
        <v>126</v>
      </c>
      <c r="B154" s="19" t="s">
        <v>700</v>
      </c>
      <c r="C154" s="19" t="s">
        <v>19</v>
      </c>
      <c r="D154" s="19" t="s">
        <v>91</v>
      </c>
      <c r="E154" s="22" t="s">
        <v>159</v>
      </c>
      <c r="F154" s="19" t="s">
        <v>127</v>
      </c>
      <c r="G154" s="20" t="n">
        <f aca="false">51443.6-1000</f>
        <v>50443.6</v>
      </c>
      <c r="H154" s="20" t="n">
        <f aca="false">51606.8-1000</f>
        <v>50606.8</v>
      </c>
    </row>
    <row r="155" customFormat="false" ht="15" hidden="false" customHeight="false" outlineLevel="0" collapsed="false">
      <c r="A155" s="18" t="s">
        <v>160</v>
      </c>
      <c r="B155" s="19" t="s">
        <v>700</v>
      </c>
      <c r="C155" s="19" t="s">
        <v>21</v>
      </c>
      <c r="D155" s="19"/>
      <c r="E155" s="19"/>
      <c r="F155" s="19"/>
      <c r="G155" s="20" t="n">
        <f aca="false">G156+G165</f>
        <v>4593</v>
      </c>
      <c r="H155" s="20" t="n">
        <f aca="false">H156+H165</f>
        <v>4808</v>
      </c>
    </row>
    <row r="156" customFormat="false" ht="15" hidden="false" customHeight="false" outlineLevel="0" collapsed="false">
      <c r="A156" s="18" t="s">
        <v>161</v>
      </c>
      <c r="B156" s="19" t="s">
        <v>700</v>
      </c>
      <c r="C156" s="19" t="s">
        <v>21</v>
      </c>
      <c r="D156" s="19" t="s">
        <v>35</v>
      </c>
      <c r="E156" s="19"/>
      <c r="F156" s="19"/>
      <c r="G156" s="20" t="n">
        <f aca="false">G157</f>
        <v>4393</v>
      </c>
      <c r="H156" s="20" t="n">
        <f aca="false">H157</f>
        <v>4608</v>
      </c>
    </row>
    <row r="157" customFormat="false" ht="60" hidden="false" customHeight="false" outlineLevel="0" collapsed="false">
      <c r="A157" s="21" t="s">
        <v>64</v>
      </c>
      <c r="B157" s="19" t="s">
        <v>700</v>
      </c>
      <c r="C157" s="19" t="s">
        <v>21</v>
      </c>
      <c r="D157" s="19" t="s">
        <v>35</v>
      </c>
      <c r="E157" s="22" t="s">
        <v>65</v>
      </c>
      <c r="F157" s="19"/>
      <c r="G157" s="20" t="n">
        <f aca="false">G158</f>
        <v>4393</v>
      </c>
      <c r="H157" s="20" t="n">
        <f aca="false">H158</f>
        <v>4608</v>
      </c>
    </row>
    <row r="158" customFormat="false" ht="15" hidden="false" customHeight="false" outlineLevel="0" collapsed="false">
      <c r="A158" s="21" t="s">
        <v>146</v>
      </c>
      <c r="B158" s="19" t="s">
        <v>700</v>
      </c>
      <c r="C158" s="19" t="s">
        <v>21</v>
      </c>
      <c r="D158" s="19" t="s">
        <v>35</v>
      </c>
      <c r="E158" s="22" t="s">
        <v>147</v>
      </c>
      <c r="F158" s="19"/>
      <c r="G158" s="20" t="n">
        <f aca="false">G159</f>
        <v>4393</v>
      </c>
      <c r="H158" s="20" t="n">
        <f aca="false">H159</f>
        <v>4608</v>
      </c>
    </row>
    <row r="159" customFormat="false" ht="45" hidden="false" customHeight="false" outlineLevel="0" collapsed="false">
      <c r="A159" s="24" t="s">
        <v>162</v>
      </c>
      <c r="B159" s="19" t="s">
        <v>700</v>
      </c>
      <c r="C159" s="19" t="s">
        <v>21</v>
      </c>
      <c r="D159" s="19" t="s">
        <v>35</v>
      </c>
      <c r="E159" s="22" t="s">
        <v>163</v>
      </c>
      <c r="F159" s="19"/>
      <c r="G159" s="20" t="n">
        <f aca="false">G160</f>
        <v>4393</v>
      </c>
      <c r="H159" s="20" t="n">
        <f aca="false">H160</f>
        <v>4608</v>
      </c>
    </row>
    <row r="160" customFormat="false" ht="45" hidden="false" customHeight="false" outlineLevel="0" collapsed="false">
      <c r="A160" s="21" t="s">
        <v>164</v>
      </c>
      <c r="B160" s="19" t="s">
        <v>700</v>
      </c>
      <c r="C160" s="19" t="s">
        <v>21</v>
      </c>
      <c r="D160" s="19" t="s">
        <v>35</v>
      </c>
      <c r="E160" s="22" t="s">
        <v>165</v>
      </c>
      <c r="F160" s="19"/>
      <c r="G160" s="20" t="n">
        <f aca="false">G161+G163</f>
        <v>4393</v>
      </c>
      <c r="H160" s="20" t="n">
        <f aca="false">H161+H163</f>
        <v>4608</v>
      </c>
    </row>
    <row r="161" customFormat="false" ht="75" hidden="false" customHeight="false" outlineLevel="0" collapsed="false">
      <c r="A161" s="23" t="s">
        <v>30</v>
      </c>
      <c r="B161" s="19" t="s">
        <v>700</v>
      </c>
      <c r="C161" s="19" t="s">
        <v>21</v>
      </c>
      <c r="D161" s="19" t="s">
        <v>35</v>
      </c>
      <c r="E161" s="22" t="s">
        <v>165</v>
      </c>
      <c r="F161" s="19" t="s">
        <v>31</v>
      </c>
      <c r="G161" s="20" t="n">
        <f aca="false">G162</f>
        <v>4050.1</v>
      </c>
      <c r="H161" s="20" t="n">
        <f aca="false">H162</f>
        <v>4050.1</v>
      </c>
    </row>
    <row r="162" customFormat="false" ht="30" hidden="false" customHeight="false" outlineLevel="0" collapsed="false">
      <c r="A162" s="23" t="s">
        <v>32</v>
      </c>
      <c r="B162" s="19" t="s">
        <v>700</v>
      </c>
      <c r="C162" s="19" t="s">
        <v>21</v>
      </c>
      <c r="D162" s="19" t="s">
        <v>35</v>
      </c>
      <c r="E162" s="22" t="s">
        <v>165</v>
      </c>
      <c r="F162" s="19" t="s">
        <v>33</v>
      </c>
      <c r="G162" s="20" t="n">
        <v>4050.1</v>
      </c>
      <c r="H162" s="20" t="n">
        <v>4050.1</v>
      </c>
    </row>
    <row r="163" customFormat="false" ht="30" hidden="false" customHeight="false" outlineLevel="0" collapsed="false">
      <c r="A163" s="23" t="s">
        <v>44</v>
      </c>
      <c r="B163" s="19" t="s">
        <v>700</v>
      </c>
      <c r="C163" s="19" t="s">
        <v>21</v>
      </c>
      <c r="D163" s="19" t="s">
        <v>35</v>
      </c>
      <c r="E163" s="22" t="s">
        <v>165</v>
      </c>
      <c r="F163" s="19" t="s">
        <v>45</v>
      </c>
      <c r="G163" s="20" t="n">
        <f aca="false">G164</f>
        <v>342.9</v>
      </c>
      <c r="H163" s="20" t="n">
        <f aca="false">H164</f>
        <v>557.9</v>
      </c>
    </row>
    <row r="164" customFormat="false" ht="45" hidden="false" customHeight="false" outlineLevel="0" collapsed="false">
      <c r="A164" s="23" t="s">
        <v>46</v>
      </c>
      <c r="B164" s="19" t="s">
        <v>700</v>
      </c>
      <c r="C164" s="19" t="s">
        <v>21</v>
      </c>
      <c r="D164" s="19" t="s">
        <v>35</v>
      </c>
      <c r="E164" s="22" t="s">
        <v>165</v>
      </c>
      <c r="F164" s="19" t="s">
        <v>47</v>
      </c>
      <c r="G164" s="20" t="n">
        <v>342.9</v>
      </c>
      <c r="H164" s="20" t="n">
        <v>557.9</v>
      </c>
    </row>
    <row r="165" customFormat="false" ht="15" hidden="false" customHeight="false" outlineLevel="0" collapsed="false">
      <c r="A165" s="18" t="s">
        <v>166</v>
      </c>
      <c r="B165" s="19" t="s">
        <v>700</v>
      </c>
      <c r="C165" s="19" t="s">
        <v>21</v>
      </c>
      <c r="D165" s="19" t="s">
        <v>49</v>
      </c>
      <c r="E165" s="19"/>
      <c r="F165" s="19"/>
      <c r="G165" s="20" t="n">
        <f aca="false">G166</f>
        <v>200</v>
      </c>
      <c r="H165" s="20" t="n">
        <f aca="false">H166</f>
        <v>200</v>
      </c>
    </row>
    <row r="166" customFormat="false" ht="30" hidden="false" customHeight="false" outlineLevel="0" collapsed="false">
      <c r="A166" s="21" t="s">
        <v>22</v>
      </c>
      <c r="B166" s="19" t="s">
        <v>700</v>
      </c>
      <c r="C166" s="19" t="s">
        <v>21</v>
      </c>
      <c r="D166" s="19" t="s">
        <v>49</v>
      </c>
      <c r="E166" s="22" t="s">
        <v>23</v>
      </c>
      <c r="F166" s="19"/>
      <c r="G166" s="20" t="n">
        <f aca="false">G167</f>
        <v>200</v>
      </c>
      <c r="H166" s="20" t="n">
        <f aca="false">H167</f>
        <v>200</v>
      </c>
    </row>
    <row r="167" customFormat="false" ht="15" hidden="false" customHeight="false" outlineLevel="0" collapsed="false">
      <c r="A167" s="21" t="s">
        <v>24</v>
      </c>
      <c r="B167" s="19" t="s">
        <v>700</v>
      </c>
      <c r="C167" s="19" t="s">
        <v>21</v>
      </c>
      <c r="D167" s="19" t="s">
        <v>49</v>
      </c>
      <c r="E167" s="22" t="s">
        <v>25</v>
      </c>
      <c r="F167" s="19"/>
      <c r="G167" s="20" t="n">
        <f aca="false">G168</f>
        <v>200</v>
      </c>
      <c r="H167" s="20" t="n">
        <f aca="false">H168</f>
        <v>200</v>
      </c>
    </row>
    <row r="168" customFormat="false" ht="30" hidden="false" customHeight="false" outlineLevel="0" collapsed="false">
      <c r="A168" s="24" t="s">
        <v>167</v>
      </c>
      <c r="B168" s="19" t="s">
        <v>700</v>
      </c>
      <c r="C168" s="19" t="s">
        <v>21</v>
      </c>
      <c r="D168" s="19" t="s">
        <v>49</v>
      </c>
      <c r="E168" s="27" t="s">
        <v>168</v>
      </c>
      <c r="F168" s="19"/>
      <c r="G168" s="20" t="n">
        <f aca="false">G169</f>
        <v>200</v>
      </c>
      <c r="H168" s="20" t="n">
        <f aca="false">H169</f>
        <v>200</v>
      </c>
    </row>
    <row r="169" customFormat="false" ht="30" hidden="false" customHeight="false" outlineLevel="0" collapsed="false">
      <c r="A169" s="23" t="s">
        <v>44</v>
      </c>
      <c r="B169" s="19" t="s">
        <v>700</v>
      </c>
      <c r="C169" s="19" t="s">
        <v>21</v>
      </c>
      <c r="D169" s="19" t="s">
        <v>49</v>
      </c>
      <c r="E169" s="27" t="s">
        <v>168</v>
      </c>
      <c r="F169" s="19" t="s">
        <v>45</v>
      </c>
      <c r="G169" s="20" t="n">
        <f aca="false">G170</f>
        <v>200</v>
      </c>
      <c r="H169" s="20" t="n">
        <f aca="false">H170</f>
        <v>200</v>
      </c>
    </row>
    <row r="170" customFormat="false" ht="45" hidden="false" customHeight="false" outlineLevel="0" collapsed="false">
      <c r="A170" s="23" t="s">
        <v>46</v>
      </c>
      <c r="B170" s="19" t="s">
        <v>700</v>
      </c>
      <c r="C170" s="19" t="s">
        <v>21</v>
      </c>
      <c r="D170" s="19" t="s">
        <v>49</v>
      </c>
      <c r="E170" s="27" t="s">
        <v>168</v>
      </c>
      <c r="F170" s="19" t="s">
        <v>47</v>
      </c>
      <c r="G170" s="20" t="n">
        <v>200</v>
      </c>
      <c r="H170" s="20" t="n">
        <v>200</v>
      </c>
    </row>
    <row r="171" customFormat="false" ht="30" hidden="false" customHeight="false" outlineLevel="0" collapsed="false">
      <c r="A171" s="23" t="s">
        <v>169</v>
      </c>
      <c r="B171" s="19" t="s">
        <v>700</v>
      </c>
      <c r="C171" s="19" t="s">
        <v>35</v>
      </c>
      <c r="D171" s="19"/>
      <c r="E171" s="19"/>
      <c r="F171" s="19"/>
      <c r="G171" s="20" t="n">
        <f aca="false">G172+G201</f>
        <v>57898</v>
      </c>
      <c r="H171" s="20" t="n">
        <f aca="false">H172+H201</f>
        <v>60133.1</v>
      </c>
    </row>
    <row r="172" customFormat="false" ht="45" hidden="false" customHeight="false" outlineLevel="0" collapsed="false">
      <c r="A172" s="23" t="s">
        <v>170</v>
      </c>
      <c r="B172" s="19" t="s">
        <v>700</v>
      </c>
      <c r="C172" s="19" t="s">
        <v>35</v>
      </c>
      <c r="D172" s="19" t="s">
        <v>171</v>
      </c>
      <c r="E172" s="19"/>
      <c r="F172" s="19"/>
      <c r="G172" s="20" t="n">
        <f aca="false">G173</f>
        <v>35766</v>
      </c>
      <c r="H172" s="20" t="n">
        <f aca="false">H173</f>
        <v>37129.3</v>
      </c>
    </row>
    <row r="173" customFormat="false" ht="45" hidden="false" customHeight="false" outlineLevel="0" collapsed="false">
      <c r="A173" s="21" t="s">
        <v>116</v>
      </c>
      <c r="B173" s="19" t="s">
        <v>700</v>
      </c>
      <c r="C173" s="19" t="s">
        <v>35</v>
      </c>
      <c r="D173" s="19" t="s">
        <v>171</v>
      </c>
      <c r="E173" s="22" t="s">
        <v>117</v>
      </c>
      <c r="F173" s="19"/>
      <c r="G173" s="20" t="n">
        <f aca="false">G174+G182+G187+G196</f>
        <v>35766</v>
      </c>
      <c r="H173" s="20" t="n">
        <f aca="false">H174+H182+H187+H196</f>
        <v>37129.3</v>
      </c>
    </row>
    <row r="174" customFormat="false" ht="45" hidden="false" customHeight="false" outlineLevel="0" collapsed="false">
      <c r="A174" s="21" t="s">
        <v>172</v>
      </c>
      <c r="B174" s="19" t="s">
        <v>700</v>
      </c>
      <c r="C174" s="19" t="s">
        <v>35</v>
      </c>
      <c r="D174" s="19" t="s">
        <v>171</v>
      </c>
      <c r="E174" s="22" t="s">
        <v>173</v>
      </c>
      <c r="F174" s="19"/>
      <c r="G174" s="20" t="n">
        <f aca="false">G175</f>
        <v>2750.4</v>
      </c>
      <c r="H174" s="20" t="n">
        <f aca="false">H175</f>
        <v>3579.7</v>
      </c>
    </row>
    <row r="175" customFormat="false" ht="60" hidden="false" customHeight="false" outlineLevel="0" collapsed="false">
      <c r="A175" s="30" t="s">
        <v>174</v>
      </c>
      <c r="B175" s="19" t="s">
        <v>700</v>
      </c>
      <c r="C175" s="19" t="s">
        <v>35</v>
      </c>
      <c r="D175" s="19" t="s">
        <v>171</v>
      </c>
      <c r="E175" s="22" t="s">
        <v>175</v>
      </c>
      <c r="F175" s="19"/>
      <c r="G175" s="20" t="n">
        <f aca="false">G179+G176</f>
        <v>2750.4</v>
      </c>
      <c r="H175" s="20" t="n">
        <f aca="false">H179+H176</f>
        <v>3579.7</v>
      </c>
    </row>
    <row r="176" customFormat="false" ht="45" hidden="false" customHeight="false" outlineLevel="0" collapsed="false">
      <c r="A176" s="30" t="s">
        <v>176</v>
      </c>
      <c r="B176" s="19" t="s">
        <v>700</v>
      </c>
      <c r="C176" s="19" t="s">
        <v>35</v>
      </c>
      <c r="D176" s="19" t="s">
        <v>171</v>
      </c>
      <c r="E176" s="22" t="s">
        <v>177</v>
      </c>
      <c r="F176" s="19"/>
      <c r="G176" s="20" t="n">
        <f aca="false">G177</f>
        <v>1773.8</v>
      </c>
      <c r="H176" s="20" t="n">
        <f aca="false">H177</f>
        <v>2169.1</v>
      </c>
    </row>
    <row r="177" customFormat="false" ht="30" hidden="false" customHeight="false" outlineLevel="0" collapsed="false">
      <c r="A177" s="23" t="s">
        <v>44</v>
      </c>
      <c r="B177" s="19" t="s">
        <v>700</v>
      </c>
      <c r="C177" s="19" t="s">
        <v>35</v>
      </c>
      <c r="D177" s="19" t="s">
        <v>171</v>
      </c>
      <c r="E177" s="22" t="s">
        <v>177</v>
      </c>
      <c r="F177" s="19" t="s">
        <v>45</v>
      </c>
      <c r="G177" s="20" t="n">
        <f aca="false">G178</f>
        <v>1773.8</v>
      </c>
      <c r="H177" s="20" t="n">
        <f aca="false">H178</f>
        <v>2169.1</v>
      </c>
    </row>
    <row r="178" customFormat="false" ht="45" hidden="false" customHeight="false" outlineLevel="0" collapsed="false">
      <c r="A178" s="23" t="s">
        <v>46</v>
      </c>
      <c r="B178" s="19" t="s">
        <v>700</v>
      </c>
      <c r="C178" s="19" t="s">
        <v>35</v>
      </c>
      <c r="D178" s="19" t="s">
        <v>171</v>
      </c>
      <c r="E178" s="22" t="s">
        <v>177</v>
      </c>
      <c r="F178" s="19" t="s">
        <v>47</v>
      </c>
      <c r="G178" s="20" t="n">
        <f aca="false">560+2075.8+138-1000</f>
        <v>1773.8</v>
      </c>
      <c r="H178" s="20" t="n">
        <f aca="false">644+2387.1+138-1000</f>
        <v>2169.1</v>
      </c>
    </row>
    <row r="179" customFormat="false" ht="30" hidden="false" customHeight="false" outlineLevel="0" collapsed="false">
      <c r="A179" s="33" t="s">
        <v>178</v>
      </c>
      <c r="B179" s="19" t="s">
        <v>700</v>
      </c>
      <c r="C179" s="19" t="s">
        <v>35</v>
      </c>
      <c r="D179" s="19" t="s">
        <v>171</v>
      </c>
      <c r="E179" s="22" t="s">
        <v>179</v>
      </c>
      <c r="F179" s="19"/>
      <c r="G179" s="20" t="n">
        <f aca="false">G180</f>
        <v>976.6</v>
      </c>
      <c r="H179" s="20" t="n">
        <f aca="false">H180</f>
        <v>1410.6</v>
      </c>
    </row>
    <row r="180" customFormat="false" ht="30" hidden="false" customHeight="false" outlineLevel="0" collapsed="false">
      <c r="A180" s="23" t="s">
        <v>44</v>
      </c>
      <c r="B180" s="19" t="s">
        <v>700</v>
      </c>
      <c r="C180" s="19" t="s">
        <v>35</v>
      </c>
      <c r="D180" s="19" t="s">
        <v>171</v>
      </c>
      <c r="E180" s="22" t="s">
        <v>179</v>
      </c>
      <c r="F180" s="19" t="s">
        <v>45</v>
      </c>
      <c r="G180" s="20" t="n">
        <f aca="false">G181</f>
        <v>976.6</v>
      </c>
      <c r="H180" s="20" t="n">
        <f aca="false">H181</f>
        <v>1410.6</v>
      </c>
    </row>
    <row r="181" customFormat="false" ht="45" hidden="false" customHeight="false" outlineLevel="0" collapsed="false">
      <c r="A181" s="23" t="s">
        <v>46</v>
      </c>
      <c r="B181" s="19" t="s">
        <v>700</v>
      </c>
      <c r="C181" s="19" t="s">
        <v>35</v>
      </c>
      <c r="D181" s="19" t="s">
        <v>171</v>
      </c>
      <c r="E181" s="22" t="s">
        <v>179</v>
      </c>
      <c r="F181" s="19" t="s">
        <v>47</v>
      </c>
      <c r="G181" s="25" t="n">
        <f aca="false">1226.6-250</f>
        <v>976.6</v>
      </c>
      <c r="H181" s="25" t="n">
        <v>1410.6</v>
      </c>
    </row>
    <row r="182" customFormat="false" ht="45" hidden="false" customHeight="false" outlineLevel="0" collapsed="false">
      <c r="A182" s="21" t="s">
        <v>180</v>
      </c>
      <c r="B182" s="19" t="s">
        <v>700</v>
      </c>
      <c r="C182" s="19" t="s">
        <v>35</v>
      </c>
      <c r="D182" s="19" t="s">
        <v>171</v>
      </c>
      <c r="E182" s="22" t="s">
        <v>181</v>
      </c>
      <c r="F182" s="19"/>
      <c r="G182" s="20" t="n">
        <f aca="false">G183</f>
        <v>1728</v>
      </c>
      <c r="H182" s="20" t="n">
        <f aca="false">H183</f>
        <v>2217</v>
      </c>
    </row>
    <row r="183" customFormat="false" ht="120" hidden="false" customHeight="false" outlineLevel="0" collapsed="false">
      <c r="A183" s="34" t="s">
        <v>182</v>
      </c>
      <c r="B183" s="19" t="s">
        <v>700</v>
      </c>
      <c r="C183" s="19" t="s">
        <v>35</v>
      </c>
      <c r="D183" s="19" t="s">
        <v>171</v>
      </c>
      <c r="E183" s="22" t="s">
        <v>183</v>
      </c>
      <c r="F183" s="19"/>
      <c r="G183" s="20" t="n">
        <f aca="false">G184</f>
        <v>1728</v>
      </c>
      <c r="H183" s="20" t="n">
        <f aca="false">H184</f>
        <v>2217</v>
      </c>
    </row>
    <row r="184" customFormat="false" ht="45" hidden="false" customHeight="false" outlineLevel="0" collapsed="false">
      <c r="A184" s="30" t="s">
        <v>184</v>
      </c>
      <c r="B184" s="19" t="s">
        <v>700</v>
      </c>
      <c r="C184" s="19" t="s">
        <v>35</v>
      </c>
      <c r="D184" s="19" t="s">
        <v>171</v>
      </c>
      <c r="E184" s="22" t="s">
        <v>185</v>
      </c>
      <c r="F184" s="19"/>
      <c r="G184" s="20" t="n">
        <f aca="false">G185</f>
        <v>1728</v>
      </c>
      <c r="H184" s="20" t="n">
        <f aca="false">H185</f>
        <v>2217</v>
      </c>
    </row>
    <row r="185" customFormat="false" ht="30" hidden="false" customHeight="false" outlineLevel="0" collapsed="false">
      <c r="A185" s="23" t="s">
        <v>44</v>
      </c>
      <c r="B185" s="19" t="s">
        <v>700</v>
      </c>
      <c r="C185" s="19" t="s">
        <v>35</v>
      </c>
      <c r="D185" s="19" t="s">
        <v>171</v>
      </c>
      <c r="E185" s="22" t="s">
        <v>185</v>
      </c>
      <c r="F185" s="19" t="s">
        <v>45</v>
      </c>
      <c r="G185" s="20" t="n">
        <f aca="false">G186</f>
        <v>1728</v>
      </c>
      <c r="H185" s="20" t="n">
        <f aca="false">H186</f>
        <v>2217</v>
      </c>
    </row>
    <row r="186" customFormat="false" ht="45" hidden="false" customHeight="false" outlineLevel="0" collapsed="false">
      <c r="A186" s="23" t="s">
        <v>46</v>
      </c>
      <c r="B186" s="19" t="s">
        <v>700</v>
      </c>
      <c r="C186" s="19" t="s">
        <v>35</v>
      </c>
      <c r="D186" s="19" t="s">
        <v>171</v>
      </c>
      <c r="E186" s="22" t="s">
        <v>185</v>
      </c>
      <c r="F186" s="19" t="s">
        <v>47</v>
      </c>
      <c r="G186" s="20" t="n">
        <f aca="false">1928-200</f>
        <v>1728</v>
      </c>
      <c r="H186" s="20" t="n">
        <v>2217</v>
      </c>
    </row>
    <row r="187" customFormat="false" ht="30" hidden="false" customHeight="false" outlineLevel="0" collapsed="false">
      <c r="A187" s="21" t="s">
        <v>186</v>
      </c>
      <c r="B187" s="19" t="s">
        <v>700</v>
      </c>
      <c r="C187" s="19" t="s">
        <v>35</v>
      </c>
      <c r="D187" s="19" t="s">
        <v>171</v>
      </c>
      <c r="E187" s="22" t="s">
        <v>187</v>
      </c>
      <c r="F187" s="19"/>
      <c r="G187" s="20" t="n">
        <f aca="false">G188+G192</f>
        <v>400</v>
      </c>
      <c r="H187" s="20" t="n">
        <f aca="false">H188+H192</f>
        <v>445</v>
      </c>
    </row>
    <row r="188" customFormat="false" ht="75" hidden="false" customHeight="false" outlineLevel="0" collapsed="false">
      <c r="A188" s="30" t="s">
        <v>188</v>
      </c>
      <c r="B188" s="19" t="s">
        <v>700</v>
      </c>
      <c r="C188" s="19" t="s">
        <v>35</v>
      </c>
      <c r="D188" s="19" t="s">
        <v>171</v>
      </c>
      <c r="E188" s="22" t="s">
        <v>189</v>
      </c>
      <c r="F188" s="19"/>
      <c r="G188" s="20" t="n">
        <f aca="false">G189</f>
        <v>100</v>
      </c>
      <c r="H188" s="20" t="n">
        <f aca="false">H189</f>
        <v>100</v>
      </c>
    </row>
    <row r="189" customFormat="false" ht="45" hidden="false" customHeight="false" outlineLevel="0" collapsed="false">
      <c r="A189" s="30" t="s">
        <v>190</v>
      </c>
      <c r="B189" s="19" t="s">
        <v>700</v>
      </c>
      <c r="C189" s="19" t="s">
        <v>35</v>
      </c>
      <c r="D189" s="19" t="s">
        <v>171</v>
      </c>
      <c r="E189" s="22" t="s">
        <v>191</v>
      </c>
      <c r="F189" s="19"/>
      <c r="G189" s="20" t="n">
        <f aca="false">G190</f>
        <v>100</v>
      </c>
      <c r="H189" s="20" t="n">
        <f aca="false">H190</f>
        <v>100</v>
      </c>
    </row>
    <row r="190" customFormat="false" ht="30" hidden="false" customHeight="false" outlineLevel="0" collapsed="false">
      <c r="A190" s="23" t="s">
        <v>44</v>
      </c>
      <c r="B190" s="19" t="s">
        <v>700</v>
      </c>
      <c r="C190" s="19" t="s">
        <v>35</v>
      </c>
      <c r="D190" s="19" t="s">
        <v>171</v>
      </c>
      <c r="E190" s="22" t="s">
        <v>191</v>
      </c>
      <c r="F190" s="19" t="s">
        <v>45</v>
      </c>
      <c r="G190" s="20" t="n">
        <f aca="false">G191</f>
        <v>100</v>
      </c>
      <c r="H190" s="20" t="n">
        <f aca="false">H191</f>
        <v>100</v>
      </c>
    </row>
    <row r="191" customFormat="false" ht="45" hidden="false" customHeight="false" outlineLevel="0" collapsed="false">
      <c r="A191" s="23" t="s">
        <v>46</v>
      </c>
      <c r="B191" s="19" t="s">
        <v>700</v>
      </c>
      <c r="C191" s="19" t="s">
        <v>35</v>
      </c>
      <c r="D191" s="19" t="s">
        <v>171</v>
      </c>
      <c r="E191" s="22" t="s">
        <v>191</v>
      </c>
      <c r="F191" s="19" t="s">
        <v>47</v>
      </c>
      <c r="G191" s="20" t="n">
        <v>100</v>
      </c>
      <c r="H191" s="20" t="n">
        <v>100</v>
      </c>
    </row>
    <row r="192" customFormat="false" ht="75" hidden="false" customHeight="false" outlineLevel="0" collapsed="false">
      <c r="A192" s="34" t="s">
        <v>192</v>
      </c>
      <c r="B192" s="19" t="s">
        <v>700</v>
      </c>
      <c r="C192" s="19" t="s">
        <v>35</v>
      </c>
      <c r="D192" s="19" t="s">
        <v>171</v>
      </c>
      <c r="E192" s="22" t="s">
        <v>193</v>
      </c>
      <c r="F192" s="19"/>
      <c r="G192" s="20" t="n">
        <f aca="false">G193</f>
        <v>300</v>
      </c>
      <c r="H192" s="20" t="n">
        <f aca="false">H193</f>
        <v>345</v>
      </c>
    </row>
    <row r="193" customFormat="false" ht="30" hidden="false" customHeight="false" outlineLevel="0" collapsed="false">
      <c r="A193" s="35" t="s">
        <v>194</v>
      </c>
      <c r="B193" s="19" t="s">
        <v>700</v>
      </c>
      <c r="C193" s="19" t="s">
        <v>35</v>
      </c>
      <c r="D193" s="19" t="s">
        <v>171</v>
      </c>
      <c r="E193" s="22" t="s">
        <v>195</v>
      </c>
      <c r="F193" s="19"/>
      <c r="G193" s="20" t="n">
        <f aca="false">G194</f>
        <v>300</v>
      </c>
      <c r="H193" s="20" t="n">
        <f aca="false">H194</f>
        <v>345</v>
      </c>
    </row>
    <row r="194" customFormat="false" ht="30" hidden="false" customHeight="false" outlineLevel="0" collapsed="false">
      <c r="A194" s="23" t="s">
        <v>44</v>
      </c>
      <c r="B194" s="19" t="s">
        <v>700</v>
      </c>
      <c r="C194" s="19" t="s">
        <v>35</v>
      </c>
      <c r="D194" s="19" t="s">
        <v>171</v>
      </c>
      <c r="E194" s="22" t="s">
        <v>195</v>
      </c>
      <c r="F194" s="19" t="s">
        <v>45</v>
      </c>
      <c r="G194" s="20" t="n">
        <f aca="false">G195</f>
        <v>300</v>
      </c>
      <c r="H194" s="20" t="n">
        <f aca="false">H195</f>
        <v>345</v>
      </c>
    </row>
    <row r="195" customFormat="false" ht="45" hidden="false" customHeight="false" outlineLevel="0" collapsed="false">
      <c r="A195" s="23" t="s">
        <v>46</v>
      </c>
      <c r="B195" s="19" t="s">
        <v>700</v>
      </c>
      <c r="C195" s="19" t="s">
        <v>35</v>
      </c>
      <c r="D195" s="19" t="s">
        <v>171</v>
      </c>
      <c r="E195" s="22" t="s">
        <v>195</v>
      </c>
      <c r="F195" s="19" t="s">
        <v>47</v>
      </c>
      <c r="G195" s="20" t="n">
        <v>300</v>
      </c>
      <c r="H195" s="20" t="n">
        <v>345</v>
      </c>
    </row>
    <row r="196" customFormat="false" ht="15" hidden="false" customHeight="false" outlineLevel="0" collapsed="false">
      <c r="A196" s="30" t="s">
        <v>146</v>
      </c>
      <c r="B196" s="19" t="s">
        <v>700</v>
      </c>
      <c r="C196" s="19" t="s">
        <v>35</v>
      </c>
      <c r="D196" s="19" t="s">
        <v>171</v>
      </c>
      <c r="E196" s="22" t="s">
        <v>196</v>
      </c>
      <c r="F196" s="19"/>
      <c r="G196" s="20" t="n">
        <f aca="false">G197</f>
        <v>30887.6</v>
      </c>
      <c r="H196" s="20" t="n">
        <f aca="false">H197</f>
        <v>30887.6</v>
      </c>
    </row>
    <row r="197" customFormat="false" ht="45" hidden="false" customHeight="false" outlineLevel="0" collapsed="false">
      <c r="A197" s="30" t="s">
        <v>26</v>
      </c>
      <c r="B197" s="19" t="s">
        <v>700</v>
      </c>
      <c r="C197" s="19" t="s">
        <v>35</v>
      </c>
      <c r="D197" s="19" t="s">
        <v>171</v>
      </c>
      <c r="E197" s="22" t="s">
        <v>197</v>
      </c>
      <c r="F197" s="19"/>
      <c r="G197" s="20" t="n">
        <f aca="false">G198</f>
        <v>30887.6</v>
      </c>
      <c r="H197" s="20" t="n">
        <f aca="false">H198</f>
        <v>30887.6</v>
      </c>
    </row>
    <row r="198" customFormat="false" ht="30" hidden="false" customHeight="false" outlineLevel="0" collapsed="false">
      <c r="A198" s="36" t="s">
        <v>198</v>
      </c>
      <c r="B198" s="19" t="s">
        <v>700</v>
      </c>
      <c r="C198" s="19" t="s">
        <v>35</v>
      </c>
      <c r="D198" s="19" t="s">
        <v>171</v>
      </c>
      <c r="E198" s="22" t="s">
        <v>199</v>
      </c>
      <c r="F198" s="19"/>
      <c r="G198" s="20" t="n">
        <f aca="false">G199</f>
        <v>30887.6</v>
      </c>
      <c r="H198" s="20" t="n">
        <f aca="false">H199</f>
        <v>30887.6</v>
      </c>
    </row>
    <row r="199" customFormat="false" ht="75" hidden="false" customHeight="false" outlineLevel="0" collapsed="false">
      <c r="A199" s="23" t="s">
        <v>30</v>
      </c>
      <c r="B199" s="19" t="s">
        <v>700</v>
      </c>
      <c r="C199" s="19" t="s">
        <v>35</v>
      </c>
      <c r="D199" s="19" t="s">
        <v>171</v>
      </c>
      <c r="E199" s="22" t="s">
        <v>199</v>
      </c>
      <c r="F199" s="19" t="s">
        <v>31</v>
      </c>
      <c r="G199" s="20" t="n">
        <f aca="false">G200</f>
        <v>30887.6</v>
      </c>
      <c r="H199" s="20" t="n">
        <f aca="false">H200</f>
        <v>30887.6</v>
      </c>
    </row>
    <row r="200" customFormat="false" ht="30" hidden="false" customHeight="false" outlineLevel="0" collapsed="false">
      <c r="A200" s="23" t="s">
        <v>108</v>
      </c>
      <c r="B200" s="19" t="s">
        <v>700</v>
      </c>
      <c r="C200" s="19" t="s">
        <v>35</v>
      </c>
      <c r="D200" s="19" t="s">
        <v>171</v>
      </c>
      <c r="E200" s="22" t="s">
        <v>199</v>
      </c>
      <c r="F200" s="19" t="s">
        <v>109</v>
      </c>
      <c r="G200" s="20" t="n">
        <f aca="false">32814.2-1000-926.6</f>
        <v>30887.6</v>
      </c>
      <c r="H200" s="20" t="n">
        <f aca="false">32814.2-1000-926.6</f>
        <v>30887.6</v>
      </c>
    </row>
    <row r="201" customFormat="false" ht="45" hidden="false" customHeight="false" outlineLevel="0" collapsed="false">
      <c r="A201" s="18" t="s">
        <v>200</v>
      </c>
      <c r="B201" s="19" t="s">
        <v>700</v>
      </c>
      <c r="C201" s="19" t="s">
        <v>35</v>
      </c>
      <c r="D201" s="19" t="s">
        <v>201</v>
      </c>
      <c r="E201" s="19"/>
      <c r="F201" s="19"/>
      <c r="G201" s="20" t="n">
        <f aca="false">G202</f>
        <v>22132</v>
      </c>
      <c r="H201" s="20" t="n">
        <f aca="false">H202</f>
        <v>23003.8</v>
      </c>
    </row>
    <row r="202" customFormat="false" ht="45" hidden="false" customHeight="false" outlineLevel="0" collapsed="false">
      <c r="A202" s="21" t="s">
        <v>116</v>
      </c>
      <c r="B202" s="19" t="s">
        <v>700</v>
      </c>
      <c r="C202" s="19" t="s">
        <v>35</v>
      </c>
      <c r="D202" s="19" t="s">
        <v>201</v>
      </c>
      <c r="E202" s="22" t="s">
        <v>117</v>
      </c>
      <c r="F202" s="19"/>
      <c r="G202" s="20" t="n">
        <f aca="false">G203+G230+G235+G240</f>
        <v>22132</v>
      </c>
      <c r="H202" s="20" t="n">
        <f aca="false">H203+H230+H235+H240</f>
        <v>23003.8</v>
      </c>
    </row>
    <row r="203" customFormat="false" ht="30" hidden="false" customHeight="false" outlineLevel="0" collapsed="false">
      <c r="A203" s="21" t="s">
        <v>118</v>
      </c>
      <c r="B203" s="19" t="s">
        <v>700</v>
      </c>
      <c r="C203" s="19" t="s">
        <v>35</v>
      </c>
      <c r="D203" s="19" t="s">
        <v>201</v>
      </c>
      <c r="E203" s="22" t="s">
        <v>119</v>
      </c>
      <c r="F203" s="19"/>
      <c r="G203" s="20" t="n">
        <f aca="false">G204+G214+G218+G222+G226</f>
        <v>13808.8</v>
      </c>
      <c r="H203" s="20" t="n">
        <f aca="false">H204+H214+H218+H222+H226</f>
        <v>14628.8</v>
      </c>
    </row>
    <row r="204" customFormat="false" ht="75" hidden="false" customHeight="false" outlineLevel="0" collapsed="false">
      <c r="A204" s="30" t="s">
        <v>202</v>
      </c>
      <c r="B204" s="19" t="s">
        <v>700</v>
      </c>
      <c r="C204" s="19" t="s">
        <v>35</v>
      </c>
      <c r="D204" s="19" t="s">
        <v>201</v>
      </c>
      <c r="E204" s="22" t="s">
        <v>121</v>
      </c>
      <c r="F204" s="19"/>
      <c r="G204" s="20" t="n">
        <f aca="false">G205+G208+G211</f>
        <v>6378.8</v>
      </c>
      <c r="H204" s="20" t="n">
        <f aca="false">H205+H208+H211</f>
        <v>7078.8</v>
      </c>
    </row>
    <row r="205" customFormat="false" ht="90" hidden="false" customHeight="false" outlineLevel="0" collapsed="false">
      <c r="A205" s="21" t="s">
        <v>203</v>
      </c>
      <c r="B205" s="19" t="s">
        <v>700</v>
      </c>
      <c r="C205" s="19" t="s">
        <v>35</v>
      </c>
      <c r="D205" s="19" t="s">
        <v>201</v>
      </c>
      <c r="E205" s="22" t="s">
        <v>204</v>
      </c>
      <c r="F205" s="19"/>
      <c r="G205" s="20" t="n">
        <f aca="false">G206</f>
        <v>4000</v>
      </c>
      <c r="H205" s="20" t="n">
        <f aca="false">H206</f>
        <v>5000</v>
      </c>
    </row>
    <row r="206" customFormat="false" ht="30" hidden="false" customHeight="false" outlineLevel="0" collapsed="false">
      <c r="A206" s="23" t="s">
        <v>44</v>
      </c>
      <c r="B206" s="19" t="s">
        <v>700</v>
      </c>
      <c r="C206" s="19" t="s">
        <v>35</v>
      </c>
      <c r="D206" s="19" t="s">
        <v>201</v>
      </c>
      <c r="E206" s="22" t="s">
        <v>204</v>
      </c>
      <c r="F206" s="19" t="s">
        <v>45</v>
      </c>
      <c r="G206" s="20" t="n">
        <f aca="false">G207</f>
        <v>4000</v>
      </c>
      <c r="H206" s="20" t="n">
        <f aca="false">H207</f>
        <v>5000</v>
      </c>
    </row>
    <row r="207" customFormat="false" ht="45" hidden="false" customHeight="false" outlineLevel="0" collapsed="false">
      <c r="A207" s="23" t="s">
        <v>46</v>
      </c>
      <c r="B207" s="19" t="s">
        <v>700</v>
      </c>
      <c r="C207" s="19" t="s">
        <v>35</v>
      </c>
      <c r="D207" s="19" t="s">
        <v>201</v>
      </c>
      <c r="E207" s="22" t="s">
        <v>204</v>
      </c>
      <c r="F207" s="19" t="s">
        <v>47</v>
      </c>
      <c r="G207" s="20" t="n">
        <f aca="false">10000-6000</f>
        <v>4000</v>
      </c>
      <c r="H207" s="20" t="n">
        <f aca="false">10000-5000</f>
        <v>5000</v>
      </c>
    </row>
    <row r="208" customFormat="false" ht="45" hidden="false" customHeight="false" outlineLevel="0" collapsed="false">
      <c r="A208" s="23" t="s">
        <v>205</v>
      </c>
      <c r="B208" s="19" t="s">
        <v>700</v>
      </c>
      <c r="C208" s="19" t="s">
        <v>35</v>
      </c>
      <c r="D208" s="19" t="s">
        <v>201</v>
      </c>
      <c r="E208" s="22" t="s">
        <v>206</v>
      </c>
      <c r="F208" s="19"/>
      <c r="G208" s="20" t="n">
        <f aca="false">G209</f>
        <v>500</v>
      </c>
      <c r="H208" s="20" t="n">
        <f aca="false">H209</f>
        <v>200</v>
      </c>
    </row>
    <row r="209" customFormat="false" ht="30" hidden="false" customHeight="false" outlineLevel="0" collapsed="false">
      <c r="A209" s="23" t="s">
        <v>44</v>
      </c>
      <c r="B209" s="19" t="s">
        <v>700</v>
      </c>
      <c r="C209" s="19" t="s">
        <v>35</v>
      </c>
      <c r="D209" s="19" t="s">
        <v>201</v>
      </c>
      <c r="E209" s="22" t="s">
        <v>206</v>
      </c>
      <c r="F209" s="19" t="s">
        <v>45</v>
      </c>
      <c r="G209" s="20" t="n">
        <f aca="false">G210</f>
        <v>500</v>
      </c>
      <c r="H209" s="20" t="n">
        <f aca="false">H210</f>
        <v>200</v>
      </c>
    </row>
    <row r="210" customFormat="false" ht="45" hidden="false" customHeight="false" outlineLevel="0" collapsed="false">
      <c r="A210" s="23" t="s">
        <v>46</v>
      </c>
      <c r="B210" s="19" t="s">
        <v>700</v>
      </c>
      <c r="C210" s="19" t="s">
        <v>35</v>
      </c>
      <c r="D210" s="19" t="s">
        <v>201</v>
      </c>
      <c r="E210" s="22" t="s">
        <v>206</v>
      </c>
      <c r="F210" s="19" t="s">
        <v>47</v>
      </c>
      <c r="G210" s="20" t="n">
        <f aca="false">1000-500</f>
        <v>500</v>
      </c>
      <c r="H210" s="20" t="n">
        <v>200</v>
      </c>
    </row>
    <row r="211" customFormat="false" ht="15" hidden="false" customHeight="false" outlineLevel="0" collapsed="false">
      <c r="A211" s="23" t="s">
        <v>122</v>
      </c>
      <c r="B211" s="19" t="s">
        <v>700</v>
      </c>
      <c r="C211" s="19" t="s">
        <v>35</v>
      </c>
      <c r="D211" s="19" t="s">
        <v>201</v>
      </c>
      <c r="E211" s="22" t="s">
        <v>123</v>
      </c>
      <c r="F211" s="19"/>
      <c r="G211" s="20" t="n">
        <f aca="false">G212</f>
        <v>1878.8</v>
      </c>
      <c r="H211" s="20" t="n">
        <f aca="false">H212</f>
        <v>1878.8</v>
      </c>
    </row>
    <row r="212" customFormat="false" ht="30" hidden="false" customHeight="false" outlineLevel="0" collapsed="false">
      <c r="A212" s="23" t="s">
        <v>44</v>
      </c>
      <c r="B212" s="19" t="s">
        <v>700</v>
      </c>
      <c r="C212" s="19" t="s">
        <v>35</v>
      </c>
      <c r="D212" s="19" t="s">
        <v>201</v>
      </c>
      <c r="E212" s="22" t="s">
        <v>123</v>
      </c>
      <c r="F212" s="19" t="s">
        <v>45</v>
      </c>
      <c r="G212" s="20" t="n">
        <f aca="false">G213</f>
        <v>1878.8</v>
      </c>
      <c r="H212" s="20" t="n">
        <f aca="false">H213</f>
        <v>1878.8</v>
      </c>
    </row>
    <row r="213" customFormat="false" ht="45" hidden="false" customHeight="false" outlineLevel="0" collapsed="false">
      <c r="A213" s="23" t="s">
        <v>46</v>
      </c>
      <c r="B213" s="19" t="s">
        <v>700</v>
      </c>
      <c r="C213" s="19" t="s">
        <v>35</v>
      </c>
      <c r="D213" s="19" t="s">
        <v>201</v>
      </c>
      <c r="E213" s="22" t="s">
        <v>123</v>
      </c>
      <c r="F213" s="19" t="s">
        <v>47</v>
      </c>
      <c r="G213" s="20" t="n">
        <v>1878.8</v>
      </c>
      <c r="H213" s="20" t="n">
        <v>1878.8</v>
      </c>
    </row>
    <row r="214" customFormat="false" ht="45" hidden="false" customHeight="false" outlineLevel="0" collapsed="false">
      <c r="A214" s="30" t="s">
        <v>207</v>
      </c>
      <c r="B214" s="19" t="s">
        <v>700</v>
      </c>
      <c r="C214" s="19" t="s">
        <v>35</v>
      </c>
      <c r="D214" s="19" t="s">
        <v>201</v>
      </c>
      <c r="E214" s="22" t="s">
        <v>208</v>
      </c>
      <c r="F214" s="19"/>
      <c r="G214" s="20" t="n">
        <f aca="false">G215</f>
        <v>150</v>
      </c>
      <c r="H214" s="20" t="n">
        <f aca="false">H215</f>
        <v>270</v>
      </c>
    </row>
    <row r="215" customFormat="false" ht="60" hidden="false" customHeight="false" outlineLevel="0" collapsed="false">
      <c r="A215" s="37" t="s">
        <v>209</v>
      </c>
      <c r="B215" s="19" t="s">
        <v>700</v>
      </c>
      <c r="C215" s="19" t="s">
        <v>35</v>
      </c>
      <c r="D215" s="19" t="s">
        <v>201</v>
      </c>
      <c r="E215" s="22" t="s">
        <v>210</v>
      </c>
      <c r="F215" s="19"/>
      <c r="G215" s="20" t="n">
        <f aca="false">G216</f>
        <v>150</v>
      </c>
      <c r="H215" s="20" t="n">
        <f aca="false">H216</f>
        <v>270</v>
      </c>
    </row>
    <row r="216" customFormat="false" ht="30" hidden="false" customHeight="false" outlineLevel="0" collapsed="false">
      <c r="A216" s="23" t="s">
        <v>44</v>
      </c>
      <c r="B216" s="19" t="s">
        <v>700</v>
      </c>
      <c r="C216" s="19" t="s">
        <v>35</v>
      </c>
      <c r="D216" s="19" t="s">
        <v>201</v>
      </c>
      <c r="E216" s="22" t="s">
        <v>210</v>
      </c>
      <c r="F216" s="19" t="s">
        <v>45</v>
      </c>
      <c r="G216" s="20" t="n">
        <f aca="false">G217</f>
        <v>150</v>
      </c>
      <c r="H216" s="20" t="n">
        <f aca="false">H217</f>
        <v>270</v>
      </c>
    </row>
    <row r="217" customFormat="false" ht="45" hidden="false" customHeight="false" outlineLevel="0" collapsed="false">
      <c r="A217" s="23" t="s">
        <v>46</v>
      </c>
      <c r="B217" s="19" t="s">
        <v>700</v>
      </c>
      <c r="C217" s="19" t="s">
        <v>35</v>
      </c>
      <c r="D217" s="19" t="s">
        <v>201</v>
      </c>
      <c r="E217" s="22" t="s">
        <v>210</v>
      </c>
      <c r="F217" s="19" t="s">
        <v>47</v>
      </c>
      <c r="G217" s="20" t="n">
        <v>150</v>
      </c>
      <c r="H217" s="20" t="n">
        <v>270</v>
      </c>
    </row>
    <row r="218" customFormat="false" ht="90" hidden="false" customHeight="false" outlineLevel="0" collapsed="false">
      <c r="A218" s="34" t="s">
        <v>211</v>
      </c>
      <c r="B218" s="19" t="s">
        <v>700</v>
      </c>
      <c r="C218" s="19" t="s">
        <v>35</v>
      </c>
      <c r="D218" s="19" t="s">
        <v>201</v>
      </c>
      <c r="E218" s="22" t="s">
        <v>212</v>
      </c>
      <c r="F218" s="19"/>
      <c r="G218" s="20" t="n">
        <f aca="false">G219</f>
        <v>150</v>
      </c>
      <c r="H218" s="20" t="n">
        <f aca="false">H219</f>
        <v>150</v>
      </c>
    </row>
    <row r="219" customFormat="false" ht="60" hidden="false" customHeight="false" outlineLevel="0" collapsed="false">
      <c r="A219" s="21" t="s">
        <v>213</v>
      </c>
      <c r="B219" s="19" t="s">
        <v>700</v>
      </c>
      <c r="C219" s="19" t="s">
        <v>35</v>
      </c>
      <c r="D219" s="19" t="s">
        <v>201</v>
      </c>
      <c r="E219" s="22" t="s">
        <v>214</v>
      </c>
      <c r="F219" s="19"/>
      <c r="G219" s="20" t="n">
        <f aca="false">G220</f>
        <v>150</v>
      </c>
      <c r="H219" s="20" t="n">
        <f aca="false">H220</f>
        <v>150</v>
      </c>
    </row>
    <row r="220" customFormat="false" ht="30" hidden="false" customHeight="false" outlineLevel="0" collapsed="false">
      <c r="A220" s="23" t="s">
        <v>44</v>
      </c>
      <c r="B220" s="19" t="s">
        <v>700</v>
      </c>
      <c r="C220" s="19" t="s">
        <v>35</v>
      </c>
      <c r="D220" s="19" t="s">
        <v>201</v>
      </c>
      <c r="E220" s="22" t="s">
        <v>214</v>
      </c>
      <c r="F220" s="19" t="n">
        <v>200</v>
      </c>
      <c r="G220" s="20" t="n">
        <f aca="false">G221</f>
        <v>150</v>
      </c>
      <c r="H220" s="20" t="n">
        <f aca="false">H221</f>
        <v>150</v>
      </c>
    </row>
    <row r="221" customFormat="false" ht="45" hidden="false" customHeight="false" outlineLevel="0" collapsed="false">
      <c r="A221" s="23" t="s">
        <v>46</v>
      </c>
      <c r="B221" s="19" t="s">
        <v>700</v>
      </c>
      <c r="C221" s="19" t="s">
        <v>35</v>
      </c>
      <c r="D221" s="19" t="s">
        <v>201</v>
      </c>
      <c r="E221" s="22" t="s">
        <v>214</v>
      </c>
      <c r="F221" s="19" t="n">
        <v>240</v>
      </c>
      <c r="G221" s="20" t="n">
        <v>150</v>
      </c>
      <c r="H221" s="20" t="n">
        <v>150</v>
      </c>
    </row>
    <row r="222" customFormat="false" ht="75" hidden="false" customHeight="false" outlineLevel="0" collapsed="false">
      <c r="A222" s="30" t="s">
        <v>215</v>
      </c>
      <c r="B222" s="19" t="s">
        <v>700</v>
      </c>
      <c r="C222" s="19" t="s">
        <v>35</v>
      </c>
      <c r="D222" s="19" t="s">
        <v>201</v>
      </c>
      <c r="E222" s="22" t="s">
        <v>216</v>
      </c>
      <c r="F222" s="19"/>
      <c r="G222" s="20" t="n">
        <f aca="false">G223</f>
        <v>7030</v>
      </c>
      <c r="H222" s="20" t="n">
        <f aca="false">H223</f>
        <v>7030</v>
      </c>
    </row>
    <row r="223" customFormat="false" ht="30" hidden="false" customHeight="false" outlineLevel="0" collapsed="false">
      <c r="A223" s="21" t="s">
        <v>217</v>
      </c>
      <c r="B223" s="19" t="s">
        <v>700</v>
      </c>
      <c r="C223" s="19" t="s">
        <v>35</v>
      </c>
      <c r="D223" s="19" t="s">
        <v>201</v>
      </c>
      <c r="E223" s="22" t="s">
        <v>218</v>
      </c>
      <c r="F223" s="19"/>
      <c r="G223" s="20" t="n">
        <f aca="false">G224</f>
        <v>7030</v>
      </c>
      <c r="H223" s="20" t="n">
        <f aca="false">H224</f>
        <v>7030</v>
      </c>
    </row>
    <row r="224" customFormat="false" ht="30" hidden="false" customHeight="false" outlineLevel="0" collapsed="false">
      <c r="A224" s="23" t="s">
        <v>44</v>
      </c>
      <c r="B224" s="19" t="s">
        <v>700</v>
      </c>
      <c r="C224" s="19" t="s">
        <v>35</v>
      </c>
      <c r="D224" s="19" t="s">
        <v>201</v>
      </c>
      <c r="E224" s="22" t="s">
        <v>218</v>
      </c>
      <c r="F224" s="19" t="s">
        <v>45</v>
      </c>
      <c r="G224" s="20" t="n">
        <f aca="false">G225</f>
        <v>7030</v>
      </c>
      <c r="H224" s="20" t="n">
        <f aca="false">H225</f>
        <v>7030</v>
      </c>
    </row>
    <row r="225" customFormat="false" ht="45" hidden="false" customHeight="false" outlineLevel="0" collapsed="false">
      <c r="A225" s="23" t="s">
        <v>46</v>
      </c>
      <c r="B225" s="19" t="s">
        <v>700</v>
      </c>
      <c r="C225" s="19" t="s">
        <v>35</v>
      </c>
      <c r="D225" s="19" t="s">
        <v>201</v>
      </c>
      <c r="E225" s="22" t="s">
        <v>218</v>
      </c>
      <c r="F225" s="19" t="s">
        <v>47</v>
      </c>
      <c r="G225" s="20" t="n">
        <f aca="false">7600+300-870</f>
        <v>7030</v>
      </c>
      <c r="H225" s="20" t="n">
        <f aca="false">7600+300-870</f>
        <v>7030</v>
      </c>
    </row>
    <row r="226" customFormat="false" ht="135" hidden="false" customHeight="false" outlineLevel="0" collapsed="false">
      <c r="A226" s="30" t="s">
        <v>219</v>
      </c>
      <c r="B226" s="19" t="s">
        <v>700</v>
      </c>
      <c r="C226" s="19" t="s">
        <v>35</v>
      </c>
      <c r="D226" s="19" t="s">
        <v>201</v>
      </c>
      <c r="E226" s="22" t="s">
        <v>220</v>
      </c>
      <c r="F226" s="19"/>
      <c r="G226" s="20" t="n">
        <f aca="false">G227</f>
        <v>100</v>
      </c>
      <c r="H226" s="20" t="n">
        <f aca="false">H227</f>
        <v>100</v>
      </c>
    </row>
    <row r="227" customFormat="false" ht="105" hidden="false" customHeight="false" outlineLevel="0" collapsed="false">
      <c r="A227" s="33" t="s">
        <v>221</v>
      </c>
      <c r="B227" s="19" t="s">
        <v>700</v>
      </c>
      <c r="C227" s="19" t="s">
        <v>35</v>
      </c>
      <c r="D227" s="19" t="s">
        <v>201</v>
      </c>
      <c r="E227" s="22" t="s">
        <v>222</v>
      </c>
      <c r="F227" s="19"/>
      <c r="G227" s="20" t="n">
        <f aca="false">G228</f>
        <v>100</v>
      </c>
      <c r="H227" s="20" t="n">
        <f aca="false">H228</f>
        <v>100</v>
      </c>
    </row>
    <row r="228" customFormat="false" ht="30" hidden="false" customHeight="false" outlineLevel="0" collapsed="false">
      <c r="A228" s="23" t="s">
        <v>44</v>
      </c>
      <c r="B228" s="19" t="s">
        <v>700</v>
      </c>
      <c r="C228" s="19" t="s">
        <v>35</v>
      </c>
      <c r="D228" s="19" t="s">
        <v>201</v>
      </c>
      <c r="E228" s="22" t="s">
        <v>222</v>
      </c>
      <c r="F228" s="19" t="s">
        <v>45</v>
      </c>
      <c r="G228" s="20" t="n">
        <f aca="false">G229</f>
        <v>100</v>
      </c>
      <c r="H228" s="20" t="n">
        <f aca="false">H229</f>
        <v>100</v>
      </c>
    </row>
    <row r="229" customFormat="false" ht="45" hidden="false" customHeight="false" outlineLevel="0" collapsed="false">
      <c r="A229" s="23" t="s">
        <v>46</v>
      </c>
      <c r="B229" s="19" t="s">
        <v>700</v>
      </c>
      <c r="C229" s="19" t="s">
        <v>35</v>
      </c>
      <c r="D229" s="19" t="s">
        <v>201</v>
      </c>
      <c r="E229" s="22" t="s">
        <v>222</v>
      </c>
      <c r="F229" s="19" t="s">
        <v>47</v>
      </c>
      <c r="G229" s="20" t="n">
        <v>100</v>
      </c>
      <c r="H229" s="20" t="n">
        <v>100</v>
      </c>
    </row>
    <row r="230" customFormat="false" ht="45" hidden="false" customHeight="false" outlineLevel="0" collapsed="false">
      <c r="A230" s="21" t="s">
        <v>172</v>
      </c>
      <c r="B230" s="19" t="s">
        <v>700</v>
      </c>
      <c r="C230" s="19" t="s">
        <v>35</v>
      </c>
      <c r="D230" s="19" t="s">
        <v>201</v>
      </c>
      <c r="E230" s="22" t="s">
        <v>173</v>
      </c>
      <c r="F230" s="19"/>
      <c r="G230" s="20" t="n">
        <f aca="false">G231</f>
        <v>938.6</v>
      </c>
      <c r="H230" s="20" t="n">
        <f aca="false">H231</f>
        <v>990.4</v>
      </c>
    </row>
    <row r="231" customFormat="false" ht="60" hidden="false" customHeight="false" outlineLevel="0" collapsed="false">
      <c r="A231" s="33" t="s">
        <v>223</v>
      </c>
      <c r="B231" s="19" t="s">
        <v>700</v>
      </c>
      <c r="C231" s="19" t="s">
        <v>35</v>
      </c>
      <c r="D231" s="19" t="s">
        <v>201</v>
      </c>
      <c r="E231" s="38" t="s">
        <v>224</v>
      </c>
      <c r="F231" s="19"/>
      <c r="G231" s="20" t="n">
        <f aca="false">G232</f>
        <v>938.6</v>
      </c>
      <c r="H231" s="20" t="n">
        <f aca="false">H232</f>
        <v>990.4</v>
      </c>
    </row>
    <row r="232" customFormat="false" ht="45" hidden="false" customHeight="false" outlineLevel="0" collapsed="false">
      <c r="A232" s="30" t="s">
        <v>225</v>
      </c>
      <c r="B232" s="19" t="s">
        <v>700</v>
      </c>
      <c r="C232" s="19" t="s">
        <v>35</v>
      </c>
      <c r="D232" s="19" t="s">
        <v>201</v>
      </c>
      <c r="E232" s="22" t="s">
        <v>226</v>
      </c>
      <c r="F232" s="19"/>
      <c r="G232" s="20" t="n">
        <f aca="false">G233</f>
        <v>938.6</v>
      </c>
      <c r="H232" s="20" t="n">
        <f aca="false">H233</f>
        <v>990.4</v>
      </c>
    </row>
    <row r="233" customFormat="false" ht="30" hidden="false" customHeight="false" outlineLevel="0" collapsed="false">
      <c r="A233" s="23" t="s">
        <v>44</v>
      </c>
      <c r="B233" s="19" t="s">
        <v>700</v>
      </c>
      <c r="C233" s="19" t="s">
        <v>35</v>
      </c>
      <c r="D233" s="19" t="s">
        <v>201</v>
      </c>
      <c r="E233" s="22" t="s">
        <v>226</v>
      </c>
      <c r="F233" s="19" t="s">
        <v>45</v>
      </c>
      <c r="G233" s="20" t="n">
        <f aca="false">G234</f>
        <v>938.6</v>
      </c>
      <c r="H233" s="20" t="n">
        <f aca="false">H234</f>
        <v>990.4</v>
      </c>
    </row>
    <row r="234" customFormat="false" ht="45" hidden="false" customHeight="false" outlineLevel="0" collapsed="false">
      <c r="A234" s="23" t="s">
        <v>46</v>
      </c>
      <c r="B234" s="19" t="s">
        <v>700</v>
      </c>
      <c r="C234" s="19" t="s">
        <v>35</v>
      </c>
      <c r="D234" s="19" t="s">
        <v>201</v>
      </c>
      <c r="E234" s="22" t="s">
        <v>226</v>
      </c>
      <c r="F234" s="19" t="s">
        <v>47</v>
      </c>
      <c r="G234" s="20" t="n">
        <v>938.6</v>
      </c>
      <c r="H234" s="20" t="n">
        <v>990.4</v>
      </c>
    </row>
    <row r="235" customFormat="false" ht="30" hidden="false" customHeight="false" outlineLevel="0" collapsed="false">
      <c r="A235" s="21" t="s">
        <v>227</v>
      </c>
      <c r="B235" s="19" t="s">
        <v>700</v>
      </c>
      <c r="C235" s="19" t="s">
        <v>35</v>
      </c>
      <c r="D235" s="19" t="s">
        <v>201</v>
      </c>
      <c r="E235" s="22" t="s">
        <v>228</v>
      </c>
      <c r="F235" s="19"/>
      <c r="G235" s="20" t="n">
        <f aca="false">G236</f>
        <v>180</v>
      </c>
      <c r="H235" s="20" t="n">
        <f aca="false">H236</f>
        <v>180</v>
      </c>
    </row>
    <row r="236" customFormat="false" ht="30" hidden="false" customHeight="false" outlineLevel="0" collapsed="false">
      <c r="A236" s="30" t="s">
        <v>229</v>
      </c>
      <c r="B236" s="19" t="s">
        <v>700</v>
      </c>
      <c r="C236" s="19" t="s">
        <v>35</v>
      </c>
      <c r="D236" s="19" t="s">
        <v>201</v>
      </c>
      <c r="E236" s="22" t="s">
        <v>230</v>
      </c>
      <c r="F236" s="19"/>
      <c r="G236" s="20" t="n">
        <f aca="false">G237</f>
        <v>180</v>
      </c>
      <c r="H236" s="20" t="n">
        <f aca="false">H237</f>
        <v>180</v>
      </c>
    </row>
    <row r="237" customFormat="false" ht="30" hidden="false" customHeight="false" outlineLevel="0" collapsed="false">
      <c r="A237" s="28" t="s">
        <v>231</v>
      </c>
      <c r="B237" s="19" t="s">
        <v>700</v>
      </c>
      <c r="C237" s="19" t="s">
        <v>35</v>
      </c>
      <c r="D237" s="19" t="s">
        <v>201</v>
      </c>
      <c r="E237" s="22" t="s">
        <v>232</v>
      </c>
      <c r="F237" s="19"/>
      <c r="G237" s="20" t="n">
        <f aca="false">G238</f>
        <v>180</v>
      </c>
      <c r="H237" s="20" t="n">
        <f aca="false">H238</f>
        <v>180</v>
      </c>
    </row>
    <row r="238" customFormat="false" ht="30" hidden="false" customHeight="false" outlineLevel="0" collapsed="false">
      <c r="A238" s="23" t="s">
        <v>44</v>
      </c>
      <c r="B238" s="19" t="s">
        <v>700</v>
      </c>
      <c r="C238" s="19" t="s">
        <v>35</v>
      </c>
      <c r="D238" s="19" t="s">
        <v>201</v>
      </c>
      <c r="E238" s="22" t="s">
        <v>232</v>
      </c>
      <c r="F238" s="19" t="s">
        <v>45</v>
      </c>
      <c r="G238" s="20" t="n">
        <f aca="false">G239</f>
        <v>180</v>
      </c>
      <c r="H238" s="20" t="n">
        <f aca="false">H239</f>
        <v>180</v>
      </c>
    </row>
    <row r="239" customFormat="false" ht="45" hidden="false" customHeight="false" outlineLevel="0" collapsed="false">
      <c r="A239" s="23" t="s">
        <v>46</v>
      </c>
      <c r="B239" s="19" t="s">
        <v>700</v>
      </c>
      <c r="C239" s="19" t="s">
        <v>35</v>
      </c>
      <c r="D239" s="19" t="s">
        <v>201</v>
      </c>
      <c r="E239" s="22" t="s">
        <v>232</v>
      </c>
      <c r="F239" s="19" t="s">
        <v>47</v>
      </c>
      <c r="G239" s="20" t="n">
        <v>180</v>
      </c>
      <c r="H239" s="20" t="n">
        <v>180</v>
      </c>
    </row>
    <row r="240" customFormat="false" ht="15" hidden="false" customHeight="false" outlineLevel="0" collapsed="false">
      <c r="A240" s="30" t="s">
        <v>146</v>
      </c>
      <c r="B240" s="19" t="s">
        <v>700</v>
      </c>
      <c r="C240" s="19" t="s">
        <v>35</v>
      </c>
      <c r="D240" s="19" t="s">
        <v>201</v>
      </c>
      <c r="E240" s="22" t="s">
        <v>196</v>
      </c>
      <c r="F240" s="19"/>
      <c r="G240" s="20" t="n">
        <f aca="false">G241</f>
        <v>7204.6</v>
      </c>
      <c r="H240" s="20" t="n">
        <f aca="false">H241</f>
        <v>7204.6</v>
      </c>
    </row>
    <row r="241" customFormat="false" ht="45" hidden="false" customHeight="false" outlineLevel="0" collapsed="false">
      <c r="A241" s="30" t="s">
        <v>26</v>
      </c>
      <c r="B241" s="19" t="s">
        <v>700</v>
      </c>
      <c r="C241" s="19" t="s">
        <v>35</v>
      </c>
      <c r="D241" s="19" t="s">
        <v>201</v>
      </c>
      <c r="E241" s="22" t="s">
        <v>197</v>
      </c>
      <c r="F241" s="19"/>
      <c r="G241" s="20" t="n">
        <f aca="false">G242</f>
        <v>7204.6</v>
      </c>
      <c r="H241" s="20" t="n">
        <f aca="false">H242</f>
        <v>7204.6</v>
      </c>
    </row>
    <row r="242" customFormat="false" ht="45" hidden="false" customHeight="false" outlineLevel="0" collapsed="false">
      <c r="A242" s="36" t="s">
        <v>233</v>
      </c>
      <c r="B242" s="19" t="s">
        <v>700</v>
      </c>
      <c r="C242" s="19" t="s">
        <v>35</v>
      </c>
      <c r="D242" s="19" t="s">
        <v>201</v>
      </c>
      <c r="E242" s="22" t="s">
        <v>234</v>
      </c>
      <c r="F242" s="19"/>
      <c r="G242" s="20" t="n">
        <f aca="false">G243</f>
        <v>7204.6</v>
      </c>
      <c r="H242" s="20" t="n">
        <f aca="false">H243</f>
        <v>7204.6</v>
      </c>
    </row>
    <row r="243" customFormat="false" ht="75" hidden="false" customHeight="false" outlineLevel="0" collapsed="false">
      <c r="A243" s="23" t="s">
        <v>30</v>
      </c>
      <c r="B243" s="19" t="s">
        <v>700</v>
      </c>
      <c r="C243" s="19" t="s">
        <v>35</v>
      </c>
      <c r="D243" s="19" t="s">
        <v>201</v>
      </c>
      <c r="E243" s="22" t="s">
        <v>234</v>
      </c>
      <c r="F243" s="19" t="s">
        <v>31</v>
      </c>
      <c r="G243" s="20" t="n">
        <f aca="false">G244</f>
        <v>7204.6</v>
      </c>
      <c r="H243" s="20" t="n">
        <f aca="false">H244</f>
        <v>7204.6</v>
      </c>
    </row>
    <row r="244" customFormat="false" ht="30" hidden="false" customHeight="false" outlineLevel="0" collapsed="false">
      <c r="A244" s="23" t="s">
        <v>108</v>
      </c>
      <c r="B244" s="19" t="s">
        <v>700</v>
      </c>
      <c r="C244" s="19" t="s">
        <v>35</v>
      </c>
      <c r="D244" s="19" t="s">
        <v>201</v>
      </c>
      <c r="E244" s="22" t="s">
        <v>234</v>
      </c>
      <c r="F244" s="19" t="s">
        <v>109</v>
      </c>
      <c r="G244" s="20" t="n">
        <f aca="false">7575.8-371.2</f>
        <v>7204.6</v>
      </c>
      <c r="H244" s="20" t="n">
        <f aca="false">7575.8-371.2</f>
        <v>7204.6</v>
      </c>
    </row>
    <row r="245" customFormat="false" ht="15" hidden="false" customHeight="false" outlineLevel="0" collapsed="false">
      <c r="A245" s="18" t="s">
        <v>235</v>
      </c>
      <c r="B245" s="19" t="s">
        <v>700</v>
      </c>
      <c r="C245" s="19" t="s">
        <v>49</v>
      </c>
      <c r="D245" s="19"/>
      <c r="E245" s="19"/>
      <c r="F245" s="19"/>
      <c r="G245" s="20" t="n">
        <f aca="false">G246+G260+G267+G294+G305</f>
        <v>144300.5</v>
      </c>
      <c r="H245" s="20" t="n">
        <f aca="false">H246+H260+H267+H294+H305</f>
        <v>131908.6</v>
      </c>
    </row>
    <row r="246" customFormat="false" ht="15" hidden="false" customHeight="false" outlineLevel="0" collapsed="false">
      <c r="A246" s="18" t="s">
        <v>236</v>
      </c>
      <c r="B246" s="19" t="s">
        <v>700</v>
      </c>
      <c r="C246" s="19" t="s">
        <v>49</v>
      </c>
      <c r="D246" s="19" t="s">
        <v>237</v>
      </c>
      <c r="E246" s="19"/>
      <c r="F246" s="19"/>
      <c r="G246" s="20" t="n">
        <f aca="false">G247</f>
        <v>1165</v>
      </c>
      <c r="H246" s="20" t="n">
        <f aca="false">H247</f>
        <v>915</v>
      </c>
    </row>
    <row r="247" customFormat="false" ht="30" hidden="false" customHeight="false" outlineLevel="0" collapsed="false">
      <c r="A247" s="21" t="s">
        <v>238</v>
      </c>
      <c r="B247" s="19" t="s">
        <v>700</v>
      </c>
      <c r="C247" s="19" t="s">
        <v>49</v>
      </c>
      <c r="D247" s="19" t="s">
        <v>237</v>
      </c>
      <c r="E247" s="22" t="s">
        <v>239</v>
      </c>
      <c r="F247" s="19"/>
      <c r="G247" s="20" t="n">
        <f aca="false">G253+G248</f>
        <v>1165</v>
      </c>
      <c r="H247" s="20" t="n">
        <f aca="false">H253+H248</f>
        <v>915</v>
      </c>
    </row>
    <row r="248" customFormat="false" ht="30" hidden="false" customHeight="false" outlineLevel="0" collapsed="false">
      <c r="A248" s="39" t="s">
        <v>240</v>
      </c>
      <c r="B248" s="19" t="s">
        <v>700</v>
      </c>
      <c r="C248" s="19" t="s">
        <v>49</v>
      </c>
      <c r="D248" s="19" t="s">
        <v>237</v>
      </c>
      <c r="E248" s="40" t="s">
        <v>241</v>
      </c>
      <c r="F248" s="19"/>
      <c r="G248" s="20" t="n">
        <f aca="false">G249</f>
        <v>250</v>
      </c>
      <c r="H248" s="20" t="n">
        <f aca="false">H249</f>
        <v>0</v>
      </c>
    </row>
    <row r="249" customFormat="false" ht="75" hidden="false" customHeight="false" outlineLevel="0" collapsed="false">
      <c r="A249" s="39" t="s">
        <v>242</v>
      </c>
      <c r="B249" s="19" t="s">
        <v>700</v>
      </c>
      <c r="C249" s="19" t="s">
        <v>49</v>
      </c>
      <c r="D249" s="19" t="s">
        <v>237</v>
      </c>
      <c r="E249" s="40" t="s">
        <v>243</v>
      </c>
      <c r="F249" s="19"/>
      <c r="G249" s="20" t="n">
        <f aca="false">G250</f>
        <v>250</v>
      </c>
      <c r="H249" s="20" t="n">
        <f aca="false">H250</f>
        <v>0</v>
      </c>
    </row>
    <row r="250" customFormat="false" ht="30" hidden="false" customHeight="false" outlineLevel="0" collapsed="false">
      <c r="A250" s="30" t="s">
        <v>244</v>
      </c>
      <c r="B250" s="19" t="s">
        <v>700</v>
      </c>
      <c r="C250" s="19" t="s">
        <v>49</v>
      </c>
      <c r="D250" s="19" t="s">
        <v>237</v>
      </c>
      <c r="E250" s="22" t="s">
        <v>245</v>
      </c>
      <c r="F250" s="19"/>
      <c r="G250" s="20" t="n">
        <f aca="false">G251</f>
        <v>250</v>
      </c>
      <c r="H250" s="20" t="n">
        <f aca="false">H251</f>
        <v>0</v>
      </c>
    </row>
    <row r="251" customFormat="false" ht="30" hidden="false" customHeight="false" outlineLevel="0" collapsed="false">
      <c r="A251" s="23" t="s">
        <v>44</v>
      </c>
      <c r="B251" s="19" t="s">
        <v>700</v>
      </c>
      <c r="C251" s="19" t="s">
        <v>49</v>
      </c>
      <c r="D251" s="19" t="s">
        <v>237</v>
      </c>
      <c r="E251" s="22" t="s">
        <v>245</v>
      </c>
      <c r="F251" s="19" t="s">
        <v>45</v>
      </c>
      <c r="G251" s="20" t="n">
        <f aca="false">G252</f>
        <v>250</v>
      </c>
      <c r="H251" s="20" t="n">
        <f aca="false">H252</f>
        <v>0</v>
      </c>
    </row>
    <row r="252" customFormat="false" ht="45" hidden="false" customHeight="false" outlineLevel="0" collapsed="false">
      <c r="A252" s="23" t="s">
        <v>46</v>
      </c>
      <c r="B252" s="19" t="s">
        <v>700</v>
      </c>
      <c r="C252" s="19" t="s">
        <v>49</v>
      </c>
      <c r="D252" s="19" t="s">
        <v>237</v>
      </c>
      <c r="E252" s="22" t="s">
        <v>245</v>
      </c>
      <c r="F252" s="19" t="s">
        <v>47</v>
      </c>
      <c r="G252" s="20" t="n">
        <f aca="false">40+210</f>
        <v>250</v>
      </c>
      <c r="H252" s="20" t="n">
        <v>0</v>
      </c>
    </row>
    <row r="253" customFormat="false" ht="30" hidden="false" customHeight="false" outlineLevel="0" collapsed="false">
      <c r="A253" s="21" t="s">
        <v>246</v>
      </c>
      <c r="B253" s="19" t="s">
        <v>700</v>
      </c>
      <c r="C253" s="19" t="s">
        <v>49</v>
      </c>
      <c r="D253" s="19" t="s">
        <v>237</v>
      </c>
      <c r="E253" s="22" t="s">
        <v>247</v>
      </c>
      <c r="F253" s="19"/>
      <c r="G253" s="20" t="n">
        <f aca="false">G254</f>
        <v>915</v>
      </c>
      <c r="H253" s="20" t="n">
        <f aca="false">H254</f>
        <v>915</v>
      </c>
    </row>
    <row r="254" customFormat="false" ht="75" hidden="false" customHeight="false" outlineLevel="0" collapsed="false">
      <c r="A254" s="21" t="s">
        <v>248</v>
      </c>
      <c r="B254" s="19" t="s">
        <v>700</v>
      </c>
      <c r="C254" s="19" t="s">
        <v>49</v>
      </c>
      <c r="D254" s="19" t="s">
        <v>237</v>
      </c>
      <c r="E254" s="22" t="s">
        <v>249</v>
      </c>
      <c r="F254" s="19"/>
      <c r="G254" s="20" t="n">
        <f aca="false">G255</f>
        <v>915</v>
      </c>
      <c r="H254" s="20" t="n">
        <f aca="false">H255</f>
        <v>915</v>
      </c>
    </row>
    <row r="255" customFormat="false" ht="60" hidden="false" customHeight="false" outlineLevel="0" collapsed="false">
      <c r="A255" s="21" t="s">
        <v>250</v>
      </c>
      <c r="B255" s="19" t="s">
        <v>700</v>
      </c>
      <c r="C255" s="19" t="s">
        <v>49</v>
      </c>
      <c r="D255" s="19" t="s">
        <v>237</v>
      </c>
      <c r="E255" s="22" t="s">
        <v>251</v>
      </c>
      <c r="F255" s="19"/>
      <c r="G255" s="20" t="n">
        <f aca="false">G256+G258</f>
        <v>915</v>
      </c>
      <c r="H255" s="20" t="n">
        <f aca="false">H256+H258</f>
        <v>915</v>
      </c>
    </row>
    <row r="256" customFormat="false" ht="75" hidden="false" customHeight="false" outlineLevel="0" collapsed="false">
      <c r="A256" s="23" t="s">
        <v>30</v>
      </c>
      <c r="B256" s="19" t="s">
        <v>700</v>
      </c>
      <c r="C256" s="19" t="s">
        <v>49</v>
      </c>
      <c r="D256" s="19" t="s">
        <v>237</v>
      </c>
      <c r="E256" s="22" t="s">
        <v>251</v>
      </c>
      <c r="F256" s="19" t="s">
        <v>31</v>
      </c>
      <c r="G256" s="20" t="n">
        <f aca="false">G257</f>
        <v>245.1</v>
      </c>
      <c r="H256" s="20" t="n">
        <f aca="false">H257</f>
        <v>245.1</v>
      </c>
    </row>
    <row r="257" customFormat="false" ht="30" hidden="false" customHeight="false" outlineLevel="0" collapsed="false">
      <c r="A257" s="23" t="s">
        <v>32</v>
      </c>
      <c r="B257" s="19" t="s">
        <v>700</v>
      </c>
      <c r="C257" s="19" t="s">
        <v>49</v>
      </c>
      <c r="D257" s="19" t="s">
        <v>237</v>
      </c>
      <c r="E257" s="22" t="s">
        <v>251</v>
      </c>
      <c r="F257" s="19" t="s">
        <v>33</v>
      </c>
      <c r="G257" s="20" t="n">
        <v>245.1</v>
      </c>
      <c r="H257" s="20" t="n">
        <v>245.1</v>
      </c>
    </row>
    <row r="258" customFormat="false" ht="30" hidden="false" customHeight="false" outlineLevel="0" collapsed="false">
      <c r="A258" s="23" t="s">
        <v>44</v>
      </c>
      <c r="B258" s="19" t="s">
        <v>700</v>
      </c>
      <c r="C258" s="19" t="s">
        <v>49</v>
      </c>
      <c r="D258" s="19" t="s">
        <v>237</v>
      </c>
      <c r="E258" s="22" t="s">
        <v>251</v>
      </c>
      <c r="F258" s="19" t="s">
        <v>45</v>
      </c>
      <c r="G258" s="20" t="n">
        <f aca="false">G259</f>
        <v>669.9</v>
      </c>
      <c r="H258" s="20" t="n">
        <f aca="false">H259</f>
        <v>669.9</v>
      </c>
    </row>
    <row r="259" customFormat="false" ht="45" hidden="false" customHeight="false" outlineLevel="0" collapsed="false">
      <c r="A259" s="23" t="s">
        <v>46</v>
      </c>
      <c r="B259" s="19" t="s">
        <v>700</v>
      </c>
      <c r="C259" s="19" t="s">
        <v>49</v>
      </c>
      <c r="D259" s="19" t="s">
        <v>237</v>
      </c>
      <c r="E259" s="22" t="s">
        <v>251</v>
      </c>
      <c r="F259" s="19" t="s">
        <v>47</v>
      </c>
      <c r="G259" s="20" t="n">
        <v>669.9</v>
      </c>
      <c r="H259" s="20" t="n">
        <v>669.9</v>
      </c>
    </row>
    <row r="260" customFormat="false" ht="15" hidden="false" customHeight="false" outlineLevel="0" collapsed="false">
      <c r="A260" s="23" t="s">
        <v>252</v>
      </c>
      <c r="B260" s="19" t="s">
        <v>700</v>
      </c>
      <c r="C260" s="19" t="s">
        <v>49</v>
      </c>
      <c r="D260" s="19" t="s">
        <v>253</v>
      </c>
      <c r="E260" s="22"/>
      <c r="F260" s="19"/>
      <c r="G260" s="20" t="n">
        <f aca="false">G261</f>
        <v>0.1</v>
      </c>
      <c r="H260" s="20" t="n">
        <f aca="false">H261</f>
        <v>310</v>
      </c>
    </row>
    <row r="261" customFormat="false" ht="45" hidden="false" customHeight="false" outlineLevel="0" collapsed="false">
      <c r="A261" s="21" t="s">
        <v>254</v>
      </c>
      <c r="B261" s="19" t="s">
        <v>700</v>
      </c>
      <c r="C261" s="19" t="s">
        <v>49</v>
      </c>
      <c r="D261" s="19" t="s">
        <v>253</v>
      </c>
      <c r="E261" s="22" t="s">
        <v>255</v>
      </c>
      <c r="F261" s="19"/>
      <c r="G261" s="20" t="n">
        <f aca="false">G262</f>
        <v>0.1</v>
      </c>
      <c r="H261" s="20" t="n">
        <f aca="false">H262</f>
        <v>310</v>
      </c>
    </row>
    <row r="262" customFormat="false" ht="30" hidden="false" customHeight="false" outlineLevel="0" collapsed="false">
      <c r="A262" s="21" t="s">
        <v>256</v>
      </c>
      <c r="B262" s="19" t="s">
        <v>700</v>
      </c>
      <c r="C262" s="19" t="s">
        <v>49</v>
      </c>
      <c r="D262" s="19" t="s">
        <v>253</v>
      </c>
      <c r="E262" s="22" t="s">
        <v>257</v>
      </c>
      <c r="F262" s="19"/>
      <c r="G262" s="20" t="n">
        <f aca="false">G263</f>
        <v>0.1</v>
      </c>
      <c r="H262" s="20" t="n">
        <f aca="false">H263</f>
        <v>310</v>
      </c>
    </row>
    <row r="263" customFormat="false" ht="105" hidden="false" customHeight="false" outlineLevel="0" collapsed="false">
      <c r="A263" s="30" t="s">
        <v>258</v>
      </c>
      <c r="B263" s="19" t="s">
        <v>700</v>
      </c>
      <c r="C263" s="19" t="s">
        <v>49</v>
      </c>
      <c r="D263" s="19" t="s">
        <v>253</v>
      </c>
      <c r="E263" s="22" t="s">
        <v>259</v>
      </c>
      <c r="F263" s="19"/>
      <c r="G263" s="20" t="n">
        <f aca="false">G264</f>
        <v>0.1</v>
      </c>
      <c r="H263" s="20" t="n">
        <f aca="false">H264</f>
        <v>310</v>
      </c>
    </row>
    <row r="264" customFormat="false" ht="75" hidden="false" customHeight="false" outlineLevel="0" collapsed="false">
      <c r="A264" s="30" t="s">
        <v>260</v>
      </c>
      <c r="B264" s="19" t="s">
        <v>700</v>
      </c>
      <c r="C264" s="19" t="s">
        <v>49</v>
      </c>
      <c r="D264" s="19" t="s">
        <v>253</v>
      </c>
      <c r="E264" s="22" t="s">
        <v>261</v>
      </c>
      <c r="F264" s="19"/>
      <c r="G264" s="20" t="n">
        <f aca="false">G265</f>
        <v>0.1</v>
      </c>
      <c r="H264" s="20" t="n">
        <f aca="false">H265</f>
        <v>310</v>
      </c>
    </row>
    <row r="265" customFormat="false" ht="30" hidden="false" customHeight="false" outlineLevel="0" collapsed="false">
      <c r="A265" s="23" t="s">
        <v>44</v>
      </c>
      <c r="B265" s="19" t="s">
        <v>700</v>
      </c>
      <c r="C265" s="19" t="s">
        <v>49</v>
      </c>
      <c r="D265" s="19" t="s">
        <v>253</v>
      </c>
      <c r="E265" s="22" t="s">
        <v>261</v>
      </c>
      <c r="F265" s="19" t="s">
        <v>45</v>
      </c>
      <c r="G265" s="20" t="n">
        <f aca="false">G266</f>
        <v>0.1</v>
      </c>
      <c r="H265" s="20" t="n">
        <f aca="false">H266</f>
        <v>310</v>
      </c>
    </row>
    <row r="266" customFormat="false" ht="45" hidden="false" customHeight="false" outlineLevel="0" collapsed="false">
      <c r="A266" s="23" t="s">
        <v>46</v>
      </c>
      <c r="B266" s="19" t="s">
        <v>700</v>
      </c>
      <c r="C266" s="19" t="s">
        <v>49</v>
      </c>
      <c r="D266" s="19" t="s">
        <v>253</v>
      </c>
      <c r="E266" s="22" t="s">
        <v>261</v>
      </c>
      <c r="F266" s="19" t="s">
        <v>47</v>
      </c>
      <c r="G266" s="20" t="n">
        <f aca="false">290-290+0.1</f>
        <v>0.1</v>
      </c>
      <c r="H266" s="20" t="n">
        <v>310</v>
      </c>
    </row>
    <row r="267" customFormat="false" ht="15" hidden="false" customHeight="false" outlineLevel="0" collapsed="false">
      <c r="A267" s="18" t="s">
        <v>262</v>
      </c>
      <c r="B267" s="19" t="s">
        <v>700</v>
      </c>
      <c r="C267" s="19" t="s">
        <v>49</v>
      </c>
      <c r="D267" s="19" t="s">
        <v>171</v>
      </c>
      <c r="E267" s="19"/>
      <c r="F267" s="19"/>
      <c r="G267" s="20" t="n">
        <f aca="false">G268+G283</f>
        <v>77119.5</v>
      </c>
      <c r="H267" s="20" t="n">
        <f aca="false">H268+H283</f>
        <v>66165.4</v>
      </c>
    </row>
    <row r="268" customFormat="false" ht="45" hidden="false" customHeight="false" outlineLevel="0" collapsed="false">
      <c r="A268" s="21" t="s">
        <v>254</v>
      </c>
      <c r="B268" s="19" t="s">
        <v>700</v>
      </c>
      <c r="C268" s="19" t="s">
        <v>49</v>
      </c>
      <c r="D268" s="19" t="s">
        <v>171</v>
      </c>
      <c r="E268" s="22" t="s">
        <v>255</v>
      </c>
      <c r="F268" s="19"/>
      <c r="G268" s="20" t="n">
        <f aca="false">G269</f>
        <v>69543</v>
      </c>
      <c r="H268" s="20" t="n">
        <f aca="false">H269</f>
        <v>56010</v>
      </c>
    </row>
    <row r="269" customFormat="false" ht="15" hidden="false" customHeight="false" outlineLevel="0" collapsed="false">
      <c r="A269" s="21" t="s">
        <v>263</v>
      </c>
      <c r="B269" s="19" t="s">
        <v>700</v>
      </c>
      <c r="C269" s="19" t="s">
        <v>49</v>
      </c>
      <c r="D269" s="19" t="s">
        <v>171</v>
      </c>
      <c r="E269" s="22" t="s">
        <v>264</v>
      </c>
      <c r="F269" s="19"/>
      <c r="G269" s="20" t="n">
        <f aca="false">G270</f>
        <v>69543</v>
      </c>
      <c r="H269" s="20" t="n">
        <f aca="false">H270</f>
        <v>56010</v>
      </c>
    </row>
    <row r="270" customFormat="false" ht="45" hidden="false" customHeight="false" outlineLevel="0" collapsed="false">
      <c r="A270" s="30" t="s">
        <v>265</v>
      </c>
      <c r="B270" s="19" t="s">
        <v>700</v>
      </c>
      <c r="C270" s="19" t="s">
        <v>49</v>
      </c>
      <c r="D270" s="19" t="s">
        <v>171</v>
      </c>
      <c r="E270" s="22" t="s">
        <v>266</v>
      </c>
      <c r="F270" s="19"/>
      <c r="G270" s="20" t="n">
        <f aca="false">G271+G274+G277+G280</f>
        <v>69543</v>
      </c>
      <c r="H270" s="20" t="n">
        <f aca="false">H271+H274+H277+H280</f>
        <v>56010</v>
      </c>
    </row>
    <row r="271" customFormat="false" ht="45" hidden="false" customHeight="false" outlineLevel="0" collapsed="false">
      <c r="A271" s="24" t="s">
        <v>267</v>
      </c>
      <c r="B271" s="19" t="s">
        <v>700</v>
      </c>
      <c r="C271" s="19" t="s">
        <v>49</v>
      </c>
      <c r="D271" s="19" t="s">
        <v>171</v>
      </c>
      <c r="E271" s="22" t="s">
        <v>268</v>
      </c>
      <c r="F271" s="19"/>
      <c r="G271" s="20" t="n">
        <f aca="false">G272</f>
        <v>23894</v>
      </c>
      <c r="H271" s="20" t="n">
        <f aca="false">H272</f>
        <v>27077</v>
      </c>
    </row>
    <row r="272" customFormat="false" ht="45" hidden="false" customHeight="false" outlineLevel="0" collapsed="false">
      <c r="A272" s="23" t="s">
        <v>124</v>
      </c>
      <c r="B272" s="19" t="s">
        <v>700</v>
      </c>
      <c r="C272" s="19" t="s">
        <v>49</v>
      </c>
      <c r="D272" s="19" t="s">
        <v>171</v>
      </c>
      <c r="E272" s="22" t="s">
        <v>268</v>
      </c>
      <c r="F272" s="19" t="s">
        <v>125</v>
      </c>
      <c r="G272" s="20" t="n">
        <f aca="false">G273</f>
        <v>23894</v>
      </c>
      <c r="H272" s="20" t="n">
        <f aca="false">H273</f>
        <v>27077</v>
      </c>
    </row>
    <row r="273" customFormat="false" ht="15" hidden="false" customHeight="false" outlineLevel="0" collapsed="false">
      <c r="A273" s="23" t="s">
        <v>126</v>
      </c>
      <c r="B273" s="19" t="s">
        <v>700</v>
      </c>
      <c r="C273" s="19" t="s">
        <v>49</v>
      </c>
      <c r="D273" s="19" t="s">
        <v>171</v>
      </c>
      <c r="E273" s="22" t="s">
        <v>268</v>
      </c>
      <c r="F273" s="19" t="s">
        <v>127</v>
      </c>
      <c r="G273" s="20" t="n">
        <f aca="false">36328+5066+500+7000-25000</f>
        <v>23894</v>
      </c>
      <c r="H273" s="20" t="n">
        <f aca="false">37837+5240+500+1500-18000</f>
        <v>27077</v>
      </c>
    </row>
    <row r="274" customFormat="false" ht="30" hidden="false" customHeight="false" outlineLevel="0" collapsed="false">
      <c r="A274" s="24" t="s">
        <v>269</v>
      </c>
      <c r="B274" s="19" t="s">
        <v>700</v>
      </c>
      <c r="C274" s="19" t="s">
        <v>49</v>
      </c>
      <c r="D274" s="19" t="s">
        <v>171</v>
      </c>
      <c r="E274" s="22" t="s">
        <v>270</v>
      </c>
      <c r="F274" s="19"/>
      <c r="G274" s="20" t="n">
        <f aca="false">G275</f>
        <v>8410</v>
      </c>
      <c r="H274" s="20" t="n">
        <f aca="false">H275</f>
        <v>9660</v>
      </c>
    </row>
    <row r="275" customFormat="false" ht="45" hidden="false" customHeight="false" outlineLevel="0" collapsed="false">
      <c r="A275" s="23" t="s">
        <v>124</v>
      </c>
      <c r="B275" s="19" t="s">
        <v>700</v>
      </c>
      <c r="C275" s="19" t="s">
        <v>49</v>
      </c>
      <c r="D275" s="19" t="s">
        <v>171</v>
      </c>
      <c r="E275" s="22" t="s">
        <v>270</v>
      </c>
      <c r="F275" s="19" t="s">
        <v>125</v>
      </c>
      <c r="G275" s="20" t="n">
        <f aca="false">G276</f>
        <v>8410</v>
      </c>
      <c r="H275" s="20" t="n">
        <f aca="false">H276</f>
        <v>9660</v>
      </c>
    </row>
    <row r="276" customFormat="false" ht="15" hidden="false" customHeight="false" outlineLevel="0" collapsed="false">
      <c r="A276" s="23" t="s">
        <v>126</v>
      </c>
      <c r="B276" s="19" t="s">
        <v>700</v>
      </c>
      <c r="C276" s="19" t="s">
        <v>49</v>
      </c>
      <c r="D276" s="19" t="s">
        <v>171</v>
      </c>
      <c r="E276" s="22" t="s">
        <v>270</v>
      </c>
      <c r="F276" s="19" t="s">
        <v>127</v>
      </c>
      <c r="G276" s="20" t="n">
        <f aca="false">11410-3000</f>
        <v>8410</v>
      </c>
      <c r="H276" s="20" t="n">
        <v>9660</v>
      </c>
    </row>
    <row r="277" customFormat="false" ht="30" hidden="false" customHeight="false" outlineLevel="0" collapsed="false">
      <c r="A277" s="24" t="s">
        <v>271</v>
      </c>
      <c r="B277" s="19" t="s">
        <v>700</v>
      </c>
      <c r="C277" s="19" t="s">
        <v>49</v>
      </c>
      <c r="D277" s="19" t="s">
        <v>171</v>
      </c>
      <c r="E277" s="22" t="s">
        <v>272</v>
      </c>
      <c r="F277" s="19"/>
      <c r="G277" s="20" t="n">
        <f aca="false">G278</f>
        <v>0</v>
      </c>
      <c r="H277" s="20" t="n">
        <f aca="false">H278</f>
        <v>2080</v>
      </c>
    </row>
    <row r="278" customFormat="false" ht="45" hidden="false" customHeight="false" outlineLevel="0" collapsed="false">
      <c r="A278" s="23" t="s">
        <v>124</v>
      </c>
      <c r="B278" s="19" t="s">
        <v>700</v>
      </c>
      <c r="C278" s="19" t="s">
        <v>49</v>
      </c>
      <c r="D278" s="19" t="s">
        <v>171</v>
      </c>
      <c r="E278" s="22" t="s">
        <v>272</v>
      </c>
      <c r="F278" s="19" t="s">
        <v>125</v>
      </c>
      <c r="G278" s="20" t="n">
        <f aca="false">G279</f>
        <v>0</v>
      </c>
      <c r="H278" s="20" t="n">
        <f aca="false">H279</f>
        <v>2080</v>
      </c>
    </row>
    <row r="279" customFormat="false" ht="15" hidden="false" customHeight="false" outlineLevel="0" collapsed="false">
      <c r="A279" s="23" t="s">
        <v>126</v>
      </c>
      <c r="B279" s="19" t="s">
        <v>700</v>
      </c>
      <c r="C279" s="19" t="s">
        <v>49</v>
      </c>
      <c r="D279" s="19" t="s">
        <v>171</v>
      </c>
      <c r="E279" s="22" t="s">
        <v>272</v>
      </c>
      <c r="F279" s="19" t="s">
        <v>127</v>
      </c>
      <c r="G279" s="20" t="n">
        <f aca="false">1980-1980</f>
        <v>0</v>
      </c>
      <c r="H279" s="20" t="n">
        <v>2080</v>
      </c>
    </row>
    <row r="280" customFormat="false" ht="45" hidden="false" customHeight="false" outlineLevel="0" collapsed="false">
      <c r="A280" s="30" t="s">
        <v>273</v>
      </c>
      <c r="B280" s="19" t="s">
        <v>700</v>
      </c>
      <c r="C280" s="19" t="s">
        <v>49</v>
      </c>
      <c r="D280" s="19" t="s">
        <v>171</v>
      </c>
      <c r="E280" s="22" t="s">
        <v>274</v>
      </c>
      <c r="F280" s="19"/>
      <c r="G280" s="20" t="n">
        <f aca="false">G281</f>
        <v>37239</v>
      </c>
      <c r="H280" s="20" t="n">
        <f aca="false">H281</f>
        <v>17193</v>
      </c>
    </row>
    <row r="281" customFormat="false" ht="30" hidden="false" customHeight="false" outlineLevel="0" collapsed="false">
      <c r="A281" s="23" t="s">
        <v>44</v>
      </c>
      <c r="B281" s="19" t="s">
        <v>700</v>
      </c>
      <c r="C281" s="19" t="s">
        <v>49</v>
      </c>
      <c r="D281" s="19" t="s">
        <v>171</v>
      </c>
      <c r="E281" s="22" t="s">
        <v>274</v>
      </c>
      <c r="F281" s="19" t="n">
        <v>200</v>
      </c>
      <c r="G281" s="20" t="n">
        <f aca="false">G282</f>
        <v>37239</v>
      </c>
      <c r="H281" s="20" t="n">
        <f aca="false">H282</f>
        <v>17193</v>
      </c>
    </row>
    <row r="282" customFormat="false" ht="45" hidden="false" customHeight="false" outlineLevel="0" collapsed="false">
      <c r="A282" s="23" t="s">
        <v>46</v>
      </c>
      <c r="B282" s="19" t="s">
        <v>700</v>
      </c>
      <c r="C282" s="19" t="s">
        <v>49</v>
      </c>
      <c r="D282" s="19" t="s">
        <v>171</v>
      </c>
      <c r="E282" s="22" t="s">
        <v>274</v>
      </c>
      <c r="F282" s="19" t="n">
        <v>240</v>
      </c>
      <c r="G282" s="20" t="n">
        <v>37239</v>
      </c>
      <c r="H282" s="20" t="n">
        <v>17193</v>
      </c>
    </row>
    <row r="283" customFormat="false" ht="30" hidden="false" customHeight="false" outlineLevel="0" collapsed="false">
      <c r="A283" s="21" t="s">
        <v>275</v>
      </c>
      <c r="B283" s="19" t="s">
        <v>700</v>
      </c>
      <c r="C283" s="19" t="s">
        <v>49</v>
      </c>
      <c r="D283" s="19" t="s">
        <v>171</v>
      </c>
      <c r="E283" s="22" t="s">
        <v>276</v>
      </c>
      <c r="F283" s="19"/>
      <c r="G283" s="20" t="n">
        <f aca="false">G284+G289</f>
        <v>7576.5</v>
      </c>
      <c r="H283" s="20" t="n">
        <f aca="false">H284+H289</f>
        <v>10155.4</v>
      </c>
    </row>
    <row r="284" customFormat="false" ht="15" hidden="false" customHeight="false" outlineLevel="0" collapsed="false">
      <c r="A284" s="21" t="s">
        <v>277</v>
      </c>
      <c r="B284" s="19" t="s">
        <v>700</v>
      </c>
      <c r="C284" s="19" t="s">
        <v>49</v>
      </c>
      <c r="D284" s="19" t="s">
        <v>171</v>
      </c>
      <c r="E284" s="22" t="s">
        <v>278</v>
      </c>
      <c r="F284" s="19"/>
      <c r="G284" s="20" t="n">
        <f aca="false">G285</f>
        <v>3717.5</v>
      </c>
      <c r="H284" s="20" t="n">
        <f aca="false">H285</f>
        <v>6103.4</v>
      </c>
    </row>
    <row r="285" customFormat="false" ht="30" hidden="false" customHeight="false" outlineLevel="0" collapsed="false">
      <c r="A285" s="30" t="s">
        <v>279</v>
      </c>
      <c r="B285" s="19" t="s">
        <v>700</v>
      </c>
      <c r="C285" s="19" t="s">
        <v>49</v>
      </c>
      <c r="D285" s="19" t="s">
        <v>171</v>
      </c>
      <c r="E285" s="22" t="s">
        <v>280</v>
      </c>
      <c r="F285" s="19"/>
      <c r="G285" s="20" t="n">
        <f aca="false">G286</f>
        <v>3717.5</v>
      </c>
      <c r="H285" s="20" t="n">
        <f aca="false">H286</f>
        <v>6103.4</v>
      </c>
    </row>
    <row r="286" customFormat="false" ht="30" hidden="false" customHeight="false" outlineLevel="0" collapsed="false">
      <c r="A286" s="30" t="s">
        <v>281</v>
      </c>
      <c r="B286" s="19" t="s">
        <v>700</v>
      </c>
      <c r="C286" s="19" t="s">
        <v>49</v>
      </c>
      <c r="D286" s="19" t="s">
        <v>171</v>
      </c>
      <c r="E286" s="22" t="s">
        <v>282</v>
      </c>
      <c r="F286" s="19"/>
      <c r="G286" s="20" t="n">
        <f aca="false">G287</f>
        <v>3717.5</v>
      </c>
      <c r="H286" s="20" t="n">
        <f aca="false">H287</f>
        <v>6103.4</v>
      </c>
    </row>
    <row r="287" customFormat="false" ht="45" hidden="false" customHeight="false" outlineLevel="0" collapsed="false">
      <c r="A287" s="23" t="s">
        <v>124</v>
      </c>
      <c r="B287" s="19" t="s">
        <v>700</v>
      </c>
      <c r="C287" s="19" t="s">
        <v>49</v>
      </c>
      <c r="D287" s="19" t="s">
        <v>171</v>
      </c>
      <c r="E287" s="22" t="s">
        <v>282</v>
      </c>
      <c r="F287" s="19" t="s">
        <v>125</v>
      </c>
      <c r="G287" s="20" t="n">
        <f aca="false">G288</f>
        <v>3717.5</v>
      </c>
      <c r="H287" s="20" t="n">
        <f aca="false">H288</f>
        <v>6103.4</v>
      </c>
    </row>
    <row r="288" customFormat="false" ht="15" hidden="false" customHeight="false" outlineLevel="0" collapsed="false">
      <c r="A288" s="23" t="s">
        <v>126</v>
      </c>
      <c r="B288" s="19" t="s">
        <v>700</v>
      </c>
      <c r="C288" s="19" t="s">
        <v>49</v>
      </c>
      <c r="D288" s="19" t="s">
        <v>171</v>
      </c>
      <c r="E288" s="22" t="s">
        <v>282</v>
      </c>
      <c r="F288" s="19" t="s">
        <v>127</v>
      </c>
      <c r="G288" s="20" t="n">
        <f aca="false">7717.5-4000</f>
        <v>3717.5</v>
      </c>
      <c r="H288" s="20" t="n">
        <f aca="false">8103.4-2000</f>
        <v>6103.4</v>
      </c>
    </row>
    <row r="289" customFormat="false" ht="15" hidden="false" customHeight="false" outlineLevel="0" collapsed="false">
      <c r="A289" s="21" t="s">
        <v>283</v>
      </c>
      <c r="B289" s="19" t="s">
        <v>700</v>
      </c>
      <c r="C289" s="19" t="s">
        <v>49</v>
      </c>
      <c r="D289" s="19" t="s">
        <v>171</v>
      </c>
      <c r="E289" s="22" t="s">
        <v>284</v>
      </c>
      <c r="F289" s="19"/>
      <c r="G289" s="20" t="n">
        <f aca="false">G290</f>
        <v>3859</v>
      </c>
      <c r="H289" s="20" t="n">
        <f aca="false">H290</f>
        <v>4052</v>
      </c>
    </row>
    <row r="290" customFormat="false" ht="45" hidden="false" customHeight="false" outlineLevel="0" collapsed="false">
      <c r="A290" s="30" t="s">
        <v>285</v>
      </c>
      <c r="B290" s="19" t="s">
        <v>700</v>
      </c>
      <c r="C290" s="19" t="s">
        <v>49</v>
      </c>
      <c r="D290" s="19" t="s">
        <v>171</v>
      </c>
      <c r="E290" s="22" t="s">
        <v>286</v>
      </c>
      <c r="F290" s="19"/>
      <c r="G290" s="20" t="n">
        <f aca="false">G291</f>
        <v>3859</v>
      </c>
      <c r="H290" s="20" t="n">
        <f aca="false">H291</f>
        <v>4052</v>
      </c>
    </row>
    <row r="291" customFormat="false" ht="45" hidden="false" customHeight="false" outlineLevel="0" collapsed="false">
      <c r="A291" s="23" t="s">
        <v>287</v>
      </c>
      <c r="B291" s="19" t="s">
        <v>700</v>
      </c>
      <c r="C291" s="19" t="s">
        <v>49</v>
      </c>
      <c r="D291" s="19" t="s">
        <v>171</v>
      </c>
      <c r="E291" s="22" t="s">
        <v>288</v>
      </c>
      <c r="F291" s="19"/>
      <c r="G291" s="20" t="n">
        <f aca="false">G292</f>
        <v>3859</v>
      </c>
      <c r="H291" s="20" t="n">
        <f aca="false">H292</f>
        <v>4052</v>
      </c>
    </row>
    <row r="292" customFormat="false" ht="30" hidden="false" customHeight="false" outlineLevel="0" collapsed="false">
      <c r="A292" s="23" t="s">
        <v>44</v>
      </c>
      <c r="B292" s="19" t="s">
        <v>700</v>
      </c>
      <c r="C292" s="19" t="s">
        <v>49</v>
      </c>
      <c r="D292" s="19" t="s">
        <v>171</v>
      </c>
      <c r="E292" s="22" t="s">
        <v>288</v>
      </c>
      <c r="F292" s="19" t="s">
        <v>45</v>
      </c>
      <c r="G292" s="20" t="n">
        <f aca="false">G293</f>
        <v>3859</v>
      </c>
      <c r="H292" s="20" t="n">
        <f aca="false">H293</f>
        <v>4052</v>
      </c>
    </row>
    <row r="293" customFormat="false" ht="45" hidden="false" customHeight="false" outlineLevel="0" collapsed="false">
      <c r="A293" s="23" t="s">
        <v>46</v>
      </c>
      <c r="B293" s="19" t="s">
        <v>700</v>
      </c>
      <c r="C293" s="19" t="s">
        <v>49</v>
      </c>
      <c r="D293" s="19" t="s">
        <v>171</v>
      </c>
      <c r="E293" s="22" t="s">
        <v>288</v>
      </c>
      <c r="F293" s="19" t="s">
        <v>47</v>
      </c>
      <c r="G293" s="20" t="n">
        <v>3859</v>
      </c>
      <c r="H293" s="20" t="n">
        <v>4052</v>
      </c>
    </row>
    <row r="294" customFormat="false" ht="15" hidden="false" customHeight="false" outlineLevel="0" collapsed="false">
      <c r="A294" s="26" t="s">
        <v>289</v>
      </c>
      <c r="B294" s="19" t="s">
        <v>700</v>
      </c>
      <c r="C294" s="19" t="s">
        <v>49</v>
      </c>
      <c r="D294" s="19" t="s">
        <v>290</v>
      </c>
      <c r="E294" s="19"/>
      <c r="F294" s="19"/>
      <c r="G294" s="20" t="n">
        <f aca="false">G295</f>
        <v>5446.4</v>
      </c>
      <c r="H294" s="20" t="n">
        <f aca="false">H295</f>
        <v>5446.4</v>
      </c>
    </row>
    <row r="295" customFormat="false" ht="30" hidden="false" customHeight="false" outlineLevel="0" collapsed="false">
      <c r="A295" s="21" t="s">
        <v>152</v>
      </c>
      <c r="B295" s="19" t="s">
        <v>700</v>
      </c>
      <c r="C295" s="19" t="s">
        <v>49</v>
      </c>
      <c r="D295" s="19" t="s">
        <v>290</v>
      </c>
      <c r="E295" s="22" t="s">
        <v>153</v>
      </c>
      <c r="F295" s="19"/>
      <c r="G295" s="20" t="n">
        <f aca="false">G296</f>
        <v>5446.4</v>
      </c>
      <c r="H295" s="20" t="n">
        <f aca="false">H296</f>
        <v>5446.4</v>
      </c>
    </row>
    <row r="296" customFormat="false" ht="60" hidden="false" customHeight="false" outlineLevel="0" collapsed="false">
      <c r="A296" s="21" t="s">
        <v>291</v>
      </c>
      <c r="B296" s="19" t="s">
        <v>700</v>
      </c>
      <c r="C296" s="19" t="s">
        <v>49</v>
      </c>
      <c r="D296" s="19" t="s">
        <v>290</v>
      </c>
      <c r="E296" s="22" t="s">
        <v>292</v>
      </c>
      <c r="F296" s="19"/>
      <c r="G296" s="20" t="n">
        <f aca="false">G297+G301</f>
        <v>5446.4</v>
      </c>
      <c r="H296" s="20" t="n">
        <f aca="false">H297+H301</f>
        <v>5446.4</v>
      </c>
    </row>
    <row r="297" customFormat="false" ht="30" hidden="false" customHeight="false" outlineLevel="0" collapsed="false">
      <c r="A297" s="21" t="s">
        <v>293</v>
      </c>
      <c r="B297" s="19" t="s">
        <v>700</v>
      </c>
      <c r="C297" s="19" t="s">
        <v>49</v>
      </c>
      <c r="D297" s="19" t="s">
        <v>290</v>
      </c>
      <c r="E297" s="22" t="s">
        <v>294</v>
      </c>
      <c r="F297" s="19"/>
      <c r="G297" s="20" t="n">
        <f aca="false">G298</f>
        <v>4583.9</v>
      </c>
      <c r="H297" s="20" t="n">
        <f aca="false">H298</f>
        <v>4583.9</v>
      </c>
    </row>
    <row r="298" customFormat="false" ht="15" hidden="false" customHeight="false" outlineLevel="0" collapsed="false">
      <c r="A298" s="33" t="s">
        <v>295</v>
      </c>
      <c r="B298" s="19" t="s">
        <v>700</v>
      </c>
      <c r="C298" s="19" t="s">
        <v>49</v>
      </c>
      <c r="D298" s="19" t="s">
        <v>290</v>
      </c>
      <c r="E298" s="22" t="s">
        <v>296</v>
      </c>
      <c r="F298" s="19"/>
      <c r="G298" s="20" t="n">
        <f aca="false">G299</f>
        <v>4583.9</v>
      </c>
      <c r="H298" s="20" t="n">
        <f aca="false">H299</f>
        <v>4583.9</v>
      </c>
    </row>
    <row r="299" customFormat="false" ht="30" hidden="false" customHeight="false" outlineLevel="0" collapsed="false">
      <c r="A299" s="23" t="s">
        <v>44</v>
      </c>
      <c r="B299" s="19" t="s">
        <v>700</v>
      </c>
      <c r="C299" s="19" t="s">
        <v>49</v>
      </c>
      <c r="D299" s="19" t="s">
        <v>290</v>
      </c>
      <c r="E299" s="22" t="s">
        <v>296</v>
      </c>
      <c r="F299" s="19" t="s">
        <v>45</v>
      </c>
      <c r="G299" s="20" t="n">
        <f aca="false">G300</f>
        <v>4583.9</v>
      </c>
      <c r="H299" s="20" t="n">
        <f aca="false">H300</f>
        <v>4583.9</v>
      </c>
    </row>
    <row r="300" customFormat="false" ht="45" hidden="false" customHeight="false" outlineLevel="0" collapsed="false">
      <c r="A300" s="23" t="s">
        <v>46</v>
      </c>
      <c r="B300" s="19" t="s">
        <v>700</v>
      </c>
      <c r="C300" s="19" t="s">
        <v>49</v>
      </c>
      <c r="D300" s="19" t="s">
        <v>290</v>
      </c>
      <c r="E300" s="22" t="s">
        <v>296</v>
      </c>
      <c r="F300" s="19" t="s">
        <v>47</v>
      </c>
      <c r="G300" s="20" t="n">
        <v>4583.9</v>
      </c>
      <c r="H300" s="20" t="n">
        <v>4583.9</v>
      </c>
    </row>
    <row r="301" customFormat="false" ht="30" hidden="false" customHeight="false" outlineLevel="0" collapsed="false">
      <c r="A301" s="21" t="s">
        <v>297</v>
      </c>
      <c r="B301" s="19" t="s">
        <v>700</v>
      </c>
      <c r="C301" s="19" t="s">
        <v>49</v>
      </c>
      <c r="D301" s="19" t="s">
        <v>290</v>
      </c>
      <c r="E301" s="22" t="s">
        <v>298</v>
      </c>
      <c r="F301" s="25"/>
      <c r="G301" s="31" t="n">
        <f aca="false">G302</f>
        <v>862.5</v>
      </c>
      <c r="H301" s="31" t="n">
        <f aca="false">H302</f>
        <v>862.5</v>
      </c>
    </row>
    <row r="302" customFormat="false" ht="15" hidden="false" customHeight="false" outlineLevel="0" collapsed="false">
      <c r="A302" s="33" t="s">
        <v>299</v>
      </c>
      <c r="B302" s="19" t="s">
        <v>700</v>
      </c>
      <c r="C302" s="19" t="s">
        <v>49</v>
      </c>
      <c r="D302" s="19" t="s">
        <v>290</v>
      </c>
      <c r="E302" s="22" t="s">
        <v>300</v>
      </c>
      <c r="F302" s="25"/>
      <c r="G302" s="31" t="n">
        <f aca="false">G303</f>
        <v>862.5</v>
      </c>
      <c r="H302" s="31" t="n">
        <f aca="false">H303</f>
        <v>862.5</v>
      </c>
    </row>
    <row r="303" customFormat="false" ht="30" hidden="false" customHeight="false" outlineLevel="0" collapsed="false">
      <c r="A303" s="23" t="s">
        <v>44</v>
      </c>
      <c r="B303" s="19" t="s">
        <v>700</v>
      </c>
      <c r="C303" s="19" t="s">
        <v>49</v>
      </c>
      <c r="D303" s="19" t="s">
        <v>290</v>
      </c>
      <c r="E303" s="22" t="s">
        <v>300</v>
      </c>
      <c r="F303" s="19" t="s">
        <v>45</v>
      </c>
      <c r="G303" s="31" t="n">
        <f aca="false">G304</f>
        <v>862.5</v>
      </c>
      <c r="H303" s="31" t="n">
        <f aca="false">H304</f>
        <v>862.5</v>
      </c>
    </row>
    <row r="304" customFormat="false" ht="45" hidden="false" customHeight="false" outlineLevel="0" collapsed="false">
      <c r="A304" s="23" t="s">
        <v>46</v>
      </c>
      <c r="B304" s="19" t="s">
        <v>700</v>
      </c>
      <c r="C304" s="19" t="s">
        <v>49</v>
      </c>
      <c r="D304" s="19" t="s">
        <v>290</v>
      </c>
      <c r="E304" s="22" t="s">
        <v>300</v>
      </c>
      <c r="F304" s="19" t="s">
        <v>47</v>
      </c>
      <c r="G304" s="31" t="n">
        <v>862.5</v>
      </c>
      <c r="H304" s="31" t="n">
        <v>862.5</v>
      </c>
    </row>
    <row r="305" customFormat="false" ht="30" hidden="false" customHeight="false" outlineLevel="0" collapsed="false">
      <c r="A305" s="18" t="s">
        <v>311</v>
      </c>
      <c r="B305" s="19" t="s">
        <v>700</v>
      </c>
      <c r="C305" s="19" t="s">
        <v>49</v>
      </c>
      <c r="D305" s="19" t="s">
        <v>312</v>
      </c>
      <c r="E305" s="19"/>
      <c r="F305" s="19"/>
      <c r="G305" s="20" t="n">
        <f aca="false">G312+G323+G329+G350+G337+G306</f>
        <v>60569.5</v>
      </c>
      <c r="H305" s="20" t="n">
        <f aca="false">H312+H323+H329+H350+H337+H306</f>
        <v>59071.8</v>
      </c>
    </row>
    <row r="306" customFormat="false" ht="45" hidden="false" customHeight="false" outlineLevel="0" collapsed="false">
      <c r="A306" s="21" t="s">
        <v>116</v>
      </c>
      <c r="B306" s="19" t="s">
        <v>700</v>
      </c>
      <c r="C306" s="19" t="s">
        <v>49</v>
      </c>
      <c r="D306" s="19" t="s">
        <v>312</v>
      </c>
      <c r="E306" s="22" t="s">
        <v>117</v>
      </c>
      <c r="F306" s="19"/>
      <c r="G306" s="20" t="n">
        <f aca="false">G307</f>
        <v>676</v>
      </c>
      <c r="H306" s="20" t="n">
        <f aca="false">H307</f>
        <v>676</v>
      </c>
    </row>
    <row r="307" customFormat="false" ht="30" hidden="false" customHeight="false" outlineLevel="0" collapsed="false">
      <c r="A307" s="21" t="s">
        <v>118</v>
      </c>
      <c r="B307" s="19" t="s">
        <v>700</v>
      </c>
      <c r="C307" s="19" t="s">
        <v>49</v>
      </c>
      <c r="D307" s="19" t="s">
        <v>312</v>
      </c>
      <c r="E307" s="22" t="s">
        <v>119</v>
      </c>
      <c r="F307" s="19"/>
      <c r="G307" s="20" t="n">
        <f aca="false">G308</f>
        <v>676</v>
      </c>
      <c r="H307" s="20" t="n">
        <f aca="false">H308</f>
        <v>676</v>
      </c>
    </row>
    <row r="308" customFormat="false" ht="120" hidden="false" customHeight="false" outlineLevel="0" collapsed="false">
      <c r="A308" s="23" t="s">
        <v>313</v>
      </c>
      <c r="B308" s="19" t="s">
        <v>700</v>
      </c>
      <c r="C308" s="19" t="s">
        <v>49</v>
      </c>
      <c r="D308" s="19" t="s">
        <v>312</v>
      </c>
      <c r="E308" s="22" t="s">
        <v>314</v>
      </c>
      <c r="F308" s="19"/>
      <c r="G308" s="20" t="n">
        <f aca="false">G309</f>
        <v>676</v>
      </c>
      <c r="H308" s="20" t="n">
        <f aca="false">H309</f>
        <v>676</v>
      </c>
    </row>
    <row r="309" customFormat="false" ht="75" hidden="false" customHeight="false" outlineLevel="0" collapsed="false">
      <c r="A309" s="23" t="s">
        <v>315</v>
      </c>
      <c r="B309" s="19" t="s">
        <v>700</v>
      </c>
      <c r="C309" s="19" t="s">
        <v>49</v>
      </c>
      <c r="D309" s="19" t="s">
        <v>312</v>
      </c>
      <c r="E309" s="22" t="s">
        <v>316</v>
      </c>
      <c r="F309" s="19"/>
      <c r="G309" s="20" t="n">
        <f aca="false">G310</f>
        <v>676</v>
      </c>
      <c r="H309" s="20" t="n">
        <f aca="false">H310</f>
        <v>676</v>
      </c>
    </row>
    <row r="310" customFormat="false" ht="30" hidden="false" customHeight="false" outlineLevel="0" collapsed="false">
      <c r="A310" s="23" t="s">
        <v>44</v>
      </c>
      <c r="B310" s="19" t="s">
        <v>700</v>
      </c>
      <c r="C310" s="19" t="s">
        <v>49</v>
      </c>
      <c r="D310" s="19" t="s">
        <v>312</v>
      </c>
      <c r="E310" s="22" t="s">
        <v>316</v>
      </c>
      <c r="F310" s="19" t="s">
        <v>45</v>
      </c>
      <c r="G310" s="20" t="n">
        <f aca="false">G311</f>
        <v>676</v>
      </c>
      <c r="H310" s="20" t="n">
        <f aca="false">H311</f>
        <v>676</v>
      </c>
    </row>
    <row r="311" customFormat="false" ht="45" hidden="false" customHeight="false" outlineLevel="0" collapsed="false">
      <c r="A311" s="23" t="s">
        <v>46</v>
      </c>
      <c r="B311" s="19" t="s">
        <v>700</v>
      </c>
      <c r="C311" s="19" t="s">
        <v>49</v>
      </c>
      <c r="D311" s="19" t="s">
        <v>312</v>
      </c>
      <c r="E311" s="22" t="s">
        <v>316</v>
      </c>
      <c r="F311" s="19" t="s">
        <v>47</v>
      </c>
      <c r="G311" s="20" t="n">
        <v>676</v>
      </c>
      <c r="H311" s="20" t="n">
        <v>676</v>
      </c>
    </row>
    <row r="312" customFormat="false" ht="30" hidden="false" customHeight="false" outlineLevel="0" collapsed="false">
      <c r="A312" s="21" t="s">
        <v>317</v>
      </c>
      <c r="B312" s="19" t="s">
        <v>700</v>
      </c>
      <c r="C312" s="19" t="s">
        <v>49</v>
      </c>
      <c r="D312" s="19" t="s">
        <v>312</v>
      </c>
      <c r="E312" s="22" t="s">
        <v>318</v>
      </c>
      <c r="F312" s="19"/>
      <c r="G312" s="20" t="n">
        <f aca="false">G313+G318</f>
        <v>36340.5</v>
      </c>
      <c r="H312" s="20" t="n">
        <f aca="false">H313+H318</f>
        <v>35842.8</v>
      </c>
    </row>
    <row r="313" customFormat="false" ht="15" hidden="false" customHeight="false" outlineLevel="0" collapsed="false">
      <c r="A313" s="21" t="s">
        <v>319</v>
      </c>
      <c r="B313" s="19" t="s">
        <v>700</v>
      </c>
      <c r="C313" s="19" t="s">
        <v>49</v>
      </c>
      <c r="D313" s="19" t="s">
        <v>312</v>
      </c>
      <c r="E313" s="22" t="s">
        <v>320</v>
      </c>
      <c r="F313" s="19"/>
      <c r="G313" s="20" t="n">
        <f aca="false">G314</f>
        <v>34840.5</v>
      </c>
      <c r="H313" s="20" t="n">
        <f aca="false">H314</f>
        <v>34342.8</v>
      </c>
    </row>
    <row r="314" customFormat="false" ht="60" hidden="false" customHeight="false" outlineLevel="0" collapsed="false">
      <c r="A314" s="30" t="s">
        <v>321</v>
      </c>
      <c r="B314" s="19" t="s">
        <v>700</v>
      </c>
      <c r="C314" s="19" t="s">
        <v>49</v>
      </c>
      <c r="D314" s="19" t="s">
        <v>312</v>
      </c>
      <c r="E314" s="22" t="s">
        <v>322</v>
      </c>
      <c r="F314" s="19"/>
      <c r="G314" s="20" t="n">
        <f aca="false">G315</f>
        <v>34840.5</v>
      </c>
      <c r="H314" s="20" t="n">
        <f aca="false">H315</f>
        <v>34342.8</v>
      </c>
    </row>
    <row r="315" customFormat="false" ht="120" hidden="false" customHeight="false" outlineLevel="0" collapsed="false">
      <c r="A315" s="30" t="s">
        <v>323</v>
      </c>
      <c r="B315" s="19" t="s">
        <v>700</v>
      </c>
      <c r="C315" s="19" t="s">
        <v>49</v>
      </c>
      <c r="D315" s="19" t="s">
        <v>312</v>
      </c>
      <c r="E315" s="22" t="s">
        <v>324</v>
      </c>
      <c r="F315" s="19"/>
      <c r="G315" s="20" t="n">
        <f aca="false">G316</f>
        <v>34840.5</v>
      </c>
      <c r="H315" s="20" t="n">
        <f aca="false">H316</f>
        <v>34342.8</v>
      </c>
    </row>
    <row r="316" customFormat="false" ht="30" hidden="false" customHeight="false" outlineLevel="0" collapsed="false">
      <c r="A316" s="23" t="s">
        <v>44</v>
      </c>
      <c r="B316" s="19" t="s">
        <v>700</v>
      </c>
      <c r="C316" s="19" t="s">
        <v>49</v>
      </c>
      <c r="D316" s="19" t="s">
        <v>312</v>
      </c>
      <c r="E316" s="22" t="s">
        <v>324</v>
      </c>
      <c r="F316" s="19" t="s">
        <v>45</v>
      </c>
      <c r="G316" s="20" t="n">
        <f aca="false">G317</f>
        <v>34840.5</v>
      </c>
      <c r="H316" s="20" t="n">
        <f aca="false">H317</f>
        <v>34342.8</v>
      </c>
    </row>
    <row r="317" customFormat="false" ht="45" hidden="false" customHeight="false" outlineLevel="0" collapsed="false">
      <c r="A317" s="23" t="s">
        <v>46</v>
      </c>
      <c r="B317" s="19" t="s">
        <v>700</v>
      </c>
      <c r="C317" s="19" t="s">
        <v>49</v>
      </c>
      <c r="D317" s="19" t="s">
        <v>312</v>
      </c>
      <c r="E317" s="22" t="s">
        <v>324</v>
      </c>
      <c r="F317" s="19" t="s">
        <v>47</v>
      </c>
      <c r="G317" s="20" t="n">
        <f aca="false">34840.6-0.1</f>
        <v>34840.5</v>
      </c>
      <c r="H317" s="20" t="n">
        <v>34342.8</v>
      </c>
    </row>
    <row r="318" customFormat="false" ht="30" hidden="false" customHeight="false" outlineLevel="0" collapsed="false">
      <c r="A318" s="21" t="s">
        <v>325</v>
      </c>
      <c r="B318" s="19" t="s">
        <v>700</v>
      </c>
      <c r="C318" s="19" t="s">
        <v>49</v>
      </c>
      <c r="D318" s="19" t="s">
        <v>312</v>
      </c>
      <c r="E318" s="22" t="s">
        <v>326</v>
      </c>
      <c r="F318" s="19"/>
      <c r="G318" s="20" t="n">
        <f aca="false">G319</f>
        <v>1500</v>
      </c>
      <c r="H318" s="20" t="n">
        <f aca="false">H319</f>
        <v>1500</v>
      </c>
    </row>
    <row r="319" customFormat="false" ht="45" hidden="false" customHeight="false" outlineLevel="0" collapsed="false">
      <c r="A319" s="30" t="s">
        <v>327</v>
      </c>
      <c r="B319" s="19" t="s">
        <v>700</v>
      </c>
      <c r="C319" s="19" t="s">
        <v>49</v>
      </c>
      <c r="D319" s="19" t="s">
        <v>312</v>
      </c>
      <c r="E319" s="22" t="s">
        <v>328</v>
      </c>
      <c r="F319" s="19"/>
      <c r="G319" s="20" t="n">
        <f aca="false">G320</f>
        <v>1500</v>
      </c>
      <c r="H319" s="20" t="n">
        <f aca="false">H320</f>
        <v>1500</v>
      </c>
    </row>
    <row r="320" customFormat="false" ht="30" hidden="false" customHeight="false" outlineLevel="0" collapsed="false">
      <c r="A320" s="24" t="s">
        <v>329</v>
      </c>
      <c r="B320" s="19" t="s">
        <v>700</v>
      </c>
      <c r="C320" s="19" t="s">
        <v>49</v>
      </c>
      <c r="D320" s="19" t="s">
        <v>312</v>
      </c>
      <c r="E320" s="22" t="s">
        <v>330</v>
      </c>
      <c r="F320" s="19"/>
      <c r="G320" s="20" t="n">
        <f aca="false">G321</f>
        <v>1500</v>
      </c>
      <c r="H320" s="20" t="n">
        <f aca="false">H321</f>
        <v>1500</v>
      </c>
    </row>
    <row r="321" customFormat="false" ht="15" hidden="false" customHeight="false" outlineLevel="0" collapsed="false">
      <c r="A321" s="23" t="s">
        <v>60</v>
      </c>
      <c r="B321" s="19" t="s">
        <v>700</v>
      </c>
      <c r="C321" s="19" t="s">
        <v>49</v>
      </c>
      <c r="D321" s="19" t="s">
        <v>312</v>
      </c>
      <c r="E321" s="22" t="s">
        <v>330</v>
      </c>
      <c r="F321" s="19" t="s">
        <v>61</v>
      </c>
      <c r="G321" s="20" t="n">
        <f aca="false">G322</f>
        <v>1500</v>
      </c>
      <c r="H321" s="20" t="n">
        <f aca="false">H322</f>
        <v>1500</v>
      </c>
    </row>
    <row r="322" customFormat="false" ht="45" hidden="false" customHeight="false" outlineLevel="0" collapsed="false">
      <c r="A322" s="23" t="s">
        <v>331</v>
      </c>
      <c r="B322" s="19" t="s">
        <v>700</v>
      </c>
      <c r="C322" s="19" t="s">
        <v>49</v>
      </c>
      <c r="D322" s="19" t="s">
        <v>312</v>
      </c>
      <c r="E322" s="22" t="s">
        <v>330</v>
      </c>
      <c r="F322" s="19" t="s">
        <v>332</v>
      </c>
      <c r="G322" s="20" t="n">
        <f aca="false">2050+500-1050</f>
        <v>1500</v>
      </c>
      <c r="H322" s="20" t="n">
        <f aca="false">2050+500-1050</f>
        <v>1500</v>
      </c>
    </row>
    <row r="323" customFormat="false" ht="30" hidden="false" customHeight="false" outlineLevel="0" collapsed="false">
      <c r="A323" s="21" t="s">
        <v>22</v>
      </c>
      <c r="B323" s="19" t="s">
        <v>700</v>
      </c>
      <c r="C323" s="19" t="s">
        <v>49</v>
      </c>
      <c r="D323" s="19" t="s">
        <v>312</v>
      </c>
      <c r="E323" s="22" t="s">
        <v>23</v>
      </c>
      <c r="F323" s="19"/>
      <c r="G323" s="20" t="n">
        <f aca="false">G324</f>
        <v>1600</v>
      </c>
      <c r="H323" s="20" t="n">
        <f aca="false">H324</f>
        <v>600</v>
      </c>
    </row>
    <row r="324" customFormat="false" ht="30" hidden="false" customHeight="false" outlineLevel="0" collapsed="false">
      <c r="A324" s="21" t="s">
        <v>128</v>
      </c>
      <c r="B324" s="19" t="s">
        <v>700</v>
      </c>
      <c r="C324" s="19" t="s">
        <v>49</v>
      </c>
      <c r="D324" s="19" t="s">
        <v>312</v>
      </c>
      <c r="E324" s="22" t="s">
        <v>129</v>
      </c>
      <c r="F324" s="19"/>
      <c r="G324" s="20" t="n">
        <f aca="false">G325</f>
        <v>1600</v>
      </c>
      <c r="H324" s="20" t="n">
        <f aca="false">H325</f>
        <v>600</v>
      </c>
    </row>
    <row r="325" customFormat="false" ht="60" hidden="false" customHeight="false" outlineLevel="0" collapsed="false">
      <c r="A325" s="30" t="s">
        <v>130</v>
      </c>
      <c r="B325" s="19" t="s">
        <v>700</v>
      </c>
      <c r="C325" s="19" t="s">
        <v>49</v>
      </c>
      <c r="D325" s="19" t="s">
        <v>312</v>
      </c>
      <c r="E325" s="22" t="s">
        <v>131</v>
      </c>
      <c r="F325" s="19"/>
      <c r="G325" s="20" t="n">
        <f aca="false">G326</f>
        <v>1600</v>
      </c>
      <c r="H325" s="20" t="n">
        <f aca="false">H326</f>
        <v>600</v>
      </c>
    </row>
    <row r="326" customFormat="false" ht="30" hidden="false" customHeight="false" outlineLevel="0" collapsed="false">
      <c r="A326" s="21" t="s">
        <v>333</v>
      </c>
      <c r="B326" s="19" t="s">
        <v>700</v>
      </c>
      <c r="C326" s="19" t="s">
        <v>49</v>
      </c>
      <c r="D326" s="19" t="s">
        <v>312</v>
      </c>
      <c r="E326" s="22" t="s">
        <v>334</v>
      </c>
      <c r="F326" s="25"/>
      <c r="G326" s="20" t="n">
        <f aca="false">G327</f>
        <v>1600</v>
      </c>
      <c r="H326" s="20" t="n">
        <f aca="false">H327</f>
        <v>600</v>
      </c>
    </row>
    <row r="327" customFormat="false" ht="30" hidden="false" customHeight="false" outlineLevel="0" collapsed="false">
      <c r="A327" s="23" t="s">
        <v>44</v>
      </c>
      <c r="B327" s="19" t="s">
        <v>700</v>
      </c>
      <c r="C327" s="19" t="s">
        <v>49</v>
      </c>
      <c r="D327" s="19" t="s">
        <v>312</v>
      </c>
      <c r="E327" s="22" t="s">
        <v>334</v>
      </c>
      <c r="F327" s="19" t="n">
        <v>200</v>
      </c>
      <c r="G327" s="20" t="n">
        <f aca="false">G328</f>
        <v>1600</v>
      </c>
      <c r="H327" s="20" t="n">
        <f aca="false">H328</f>
        <v>600</v>
      </c>
    </row>
    <row r="328" customFormat="false" ht="45" hidden="false" customHeight="false" outlineLevel="0" collapsed="false">
      <c r="A328" s="23" t="s">
        <v>46</v>
      </c>
      <c r="B328" s="19" t="s">
        <v>700</v>
      </c>
      <c r="C328" s="19" t="s">
        <v>49</v>
      </c>
      <c r="D328" s="19" t="s">
        <v>312</v>
      </c>
      <c r="E328" s="22" t="s">
        <v>334</v>
      </c>
      <c r="F328" s="19" t="n">
        <v>240</v>
      </c>
      <c r="G328" s="20" t="n">
        <v>1600</v>
      </c>
      <c r="H328" s="20" t="n">
        <v>600</v>
      </c>
    </row>
    <row r="329" customFormat="false" ht="60" hidden="false" customHeight="false" outlineLevel="0" collapsed="false">
      <c r="A329" s="21" t="s">
        <v>64</v>
      </c>
      <c r="B329" s="19" t="s">
        <v>700</v>
      </c>
      <c r="C329" s="19" t="s">
        <v>49</v>
      </c>
      <c r="D329" s="19" t="s">
        <v>312</v>
      </c>
      <c r="E329" s="22" t="s">
        <v>65</v>
      </c>
      <c r="F329" s="19"/>
      <c r="G329" s="20" t="n">
        <f aca="false">G330</f>
        <v>10600</v>
      </c>
      <c r="H329" s="20" t="n">
        <f aca="false">H330</f>
        <v>10600</v>
      </c>
    </row>
    <row r="330" customFormat="false" ht="75" hidden="false" customHeight="false" outlineLevel="0" collapsed="false">
      <c r="A330" s="21" t="s">
        <v>66</v>
      </c>
      <c r="B330" s="19" t="s">
        <v>700</v>
      </c>
      <c r="C330" s="19" t="s">
        <v>49</v>
      </c>
      <c r="D330" s="19" t="s">
        <v>312</v>
      </c>
      <c r="E330" s="22" t="s">
        <v>67</v>
      </c>
      <c r="F330" s="19"/>
      <c r="G330" s="20" t="n">
        <f aca="false">G331</f>
        <v>10600</v>
      </c>
      <c r="H330" s="20" t="n">
        <f aca="false">H331</f>
        <v>10600</v>
      </c>
    </row>
    <row r="331" customFormat="false" ht="60" hidden="false" customHeight="false" outlineLevel="0" collapsed="false">
      <c r="A331" s="24" t="s">
        <v>68</v>
      </c>
      <c r="B331" s="19" t="s">
        <v>700</v>
      </c>
      <c r="C331" s="19" t="s">
        <v>49</v>
      </c>
      <c r="D331" s="19" t="s">
        <v>312</v>
      </c>
      <c r="E331" s="22" t="s">
        <v>69</v>
      </c>
      <c r="F331" s="19"/>
      <c r="G331" s="20" t="n">
        <f aca="false">G332</f>
        <v>10600</v>
      </c>
      <c r="H331" s="20" t="n">
        <f aca="false">H332</f>
        <v>10600</v>
      </c>
    </row>
    <row r="332" customFormat="false" ht="45" hidden="false" customHeight="false" outlineLevel="0" collapsed="false">
      <c r="A332" s="24" t="s">
        <v>335</v>
      </c>
      <c r="B332" s="19" t="s">
        <v>700</v>
      </c>
      <c r="C332" s="19" t="s">
        <v>49</v>
      </c>
      <c r="D332" s="19" t="s">
        <v>312</v>
      </c>
      <c r="E332" s="27" t="s">
        <v>336</v>
      </c>
      <c r="F332" s="20"/>
      <c r="G332" s="20" t="n">
        <f aca="false">G333+G335</f>
        <v>10600</v>
      </c>
      <c r="H332" s="20" t="n">
        <f aca="false">H333+H335</f>
        <v>10600</v>
      </c>
    </row>
    <row r="333" customFormat="false" ht="75" hidden="false" customHeight="false" outlineLevel="0" collapsed="false">
      <c r="A333" s="26" t="s">
        <v>30</v>
      </c>
      <c r="B333" s="19" t="s">
        <v>700</v>
      </c>
      <c r="C333" s="19" t="s">
        <v>49</v>
      </c>
      <c r="D333" s="19" t="s">
        <v>312</v>
      </c>
      <c r="E333" s="27" t="s">
        <v>336</v>
      </c>
      <c r="F333" s="19" t="n">
        <v>100</v>
      </c>
      <c r="G333" s="20" t="n">
        <f aca="false">G334</f>
        <v>10326</v>
      </c>
      <c r="H333" s="20" t="n">
        <f aca="false">H334</f>
        <v>10326</v>
      </c>
    </row>
    <row r="334" customFormat="false" ht="30" hidden="false" customHeight="false" outlineLevel="0" collapsed="false">
      <c r="A334" s="26" t="s">
        <v>108</v>
      </c>
      <c r="B334" s="19" t="s">
        <v>700</v>
      </c>
      <c r="C334" s="19" t="s">
        <v>49</v>
      </c>
      <c r="D334" s="19" t="s">
        <v>312</v>
      </c>
      <c r="E334" s="27" t="s">
        <v>336</v>
      </c>
      <c r="F334" s="19" t="n">
        <v>110</v>
      </c>
      <c r="G334" s="20" t="n">
        <f aca="false">12156.4-1830.4</f>
        <v>10326</v>
      </c>
      <c r="H334" s="20" t="n">
        <f aca="false">12156.4-1830.4</f>
        <v>10326</v>
      </c>
    </row>
    <row r="335" customFormat="false" ht="30" hidden="false" customHeight="false" outlineLevel="0" collapsed="false">
      <c r="A335" s="23" t="s">
        <v>44</v>
      </c>
      <c r="B335" s="19" t="s">
        <v>700</v>
      </c>
      <c r="C335" s="19" t="s">
        <v>49</v>
      </c>
      <c r="D335" s="19" t="s">
        <v>312</v>
      </c>
      <c r="E335" s="27" t="s">
        <v>336</v>
      </c>
      <c r="F335" s="19" t="n">
        <v>200</v>
      </c>
      <c r="G335" s="20" t="n">
        <f aca="false">G336</f>
        <v>274</v>
      </c>
      <c r="H335" s="20" t="n">
        <f aca="false">H336</f>
        <v>274</v>
      </c>
    </row>
    <row r="336" customFormat="false" ht="45" hidden="false" customHeight="false" outlineLevel="0" collapsed="false">
      <c r="A336" s="23" t="s">
        <v>46</v>
      </c>
      <c r="B336" s="19" t="s">
        <v>700</v>
      </c>
      <c r="C336" s="19" t="s">
        <v>49</v>
      </c>
      <c r="D336" s="19" t="s">
        <v>312</v>
      </c>
      <c r="E336" s="27" t="s">
        <v>336</v>
      </c>
      <c r="F336" s="19" t="n">
        <v>240</v>
      </c>
      <c r="G336" s="20" t="n">
        <f aca="false">496.6-222.6</f>
        <v>274</v>
      </c>
      <c r="H336" s="20" t="n">
        <f aca="false">496.6-222.6</f>
        <v>274</v>
      </c>
    </row>
    <row r="337" customFormat="false" ht="30" hidden="false" customHeight="false" outlineLevel="0" collapsed="false">
      <c r="A337" s="21" t="s">
        <v>337</v>
      </c>
      <c r="B337" s="19" t="s">
        <v>700</v>
      </c>
      <c r="C337" s="19" t="s">
        <v>49</v>
      </c>
      <c r="D337" s="19" t="s">
        <v>312</v>
      </c>
      <c r="E337" s="22" t="s">
        <v>338</v>
      </c>
      <c r="F337" s="25"/>
      <c r="G337" s="20" t="n">
        <f aca="false">G338+G343</f>
        <v>874</v>
      </c>
      <c r="H337" s="20" t="n">
        <f aca="false">H338+H343</f>
        <v>874</v>
      </c>
    </row>
    <row r="338" customFormat="false" ht="30" hidden="false" customHeight="false" outlineLevel="0" collapsed="false">
      <c r="A338" s="21" t="s">
        <v>339</v>
      </c>
      <c r="B338" s="19" t="s">
        <v>700</v>
      </c>
      <c r="C338" s="19" t="s">
        <v>49</v>
      </c>
      <c r="D338" s="19" t="s">
        <v>312</v>
      </c>
      <c r="E338" s="22" t="s">
        <v>340</v>
      </c>
      <c r="F338" s="25"/>
      <c r="G338" s="20" t="n">
        <f aca="false">G339</f>
        <v>400</v>
      </c>
      <c r="H338" s="20" t="n">
        <f aca="false">H339</f>
        <v>400</v>
      </c>
    </row>
    <row r="339" customFormat="false" ht="60" hidden="false" customHeight="false" outlineLevel="0" collapsed="false">
      <c r="A339" s="21" t="s">
        <v>341</v>
      </c>
      <c r="B339" s="19" t="s">
        <v>700</v>
      </c>
      <c r="C339" s="19" t="s">
        <v>49</v>
      </c>
      <c r="D339" s="19" t="s">
        <v>312</v>
      </c>
      <c r="E339" s="22" t="s">
        <v>342</v>
      </c>
      <c r="F339" s="25"/>
      <c r="G339" s="20" t="n">
        <f aca="false">G340</f>
        <v>400</v>
      </c>
      <c r="H339" s="20" t="n">
        <f aca="false">H340</f>
        <v>400</v>
      </c>
    </row>
    <row r="340" customFormat="false" ht="90" hidden="false" customHeight="false" outlineLevel="0" collapsed="false">
      <c r="A340" s="30" t="s">
        <v>343</v>
      </c>
      <c r="B340" s="19" t="s">
        <v>700</v>
      </c>
      <c r="C340" s="19" t="s">
        <v>49</v>
      </c>
      <c r="D340" s="19" t="s">
        <v>312</v>
      </c>
      <c r="E340" s="22" t="s">
        <v>344</v>
      </c>
      <c r="F340" s="25"/>
      <c r="G340" s="20" t="n">
        <f aca="false">G341</f>
        <v>400</v>
      </c>
      <c r="H340" s="20" t="n">
        <f aca="false">H341</f>
        <v>400</v>
      </c>
    </row>
    <row r="341" customFormat="false" ht="30" hidden="false" customHeight="false" outlineLevel="0" collapsed="false">
      <c r="A341" s="23" t="s">
        <v>44</v>
      </c>
      <c r="B341" s="19" t="s">
        <v>700</v>
      </c>
      <c r="C341" s="19" t="s">
        <v>49</v>
      </c>
      <c r="D341" s="19" t="s">
        <v>312</v>
      </c>
      <c r="E341" s="22" t="s">
        <v>344</v>
      </c>
      <c r="F341" s="19" t="n">
        <v>200</v>
      </c>
      <c r="G341" s="20" t="n">
        <f aca="false">G342</f>
        <v>400</v>
      </c>
      <c r="H341" s="20" t="n">
        <f aca="false">H342</f>
        <v>400</v>
      </c>
    </row>
    <row r="342" customFormat="false" ht="45" hidden="false" customHeight="false" outlineLevel="0" collapsed="false">
      <c r="A342" s="23" t="s">
        <v>46</v>
      </c>
      <c r="B342" s="19" t="s">
        <v>700</v>
      </c>
      <c r="C342" s="19" t="s">
        <v>49</v>
      </c>
      <c r="D342" s="19" t="s">
        <v>312</v>
      </c>
      <c r="E342" s="22" t="s">
        <v>344</v>
      </c>
      <c r="F342" s="19" t="n">
        <v>240</v>
      </c>
      <c r="G342" s="20" t="n">
        <v>400</v>
      </c>
      <c r="H342" s="20" t="n">
        <v>400</v>
      </c>
    </row>
    <row r="343" customFormat="false" ht="30" hidden="false" customHeight="false" outlineLevel="0" collapsed="false">
      <c r="A343" s="21" t="s">
        <v>345</v>
      </c>
      <c r="B343" s="19" t="s">
        <v>700</v>
      </c>
      <c r="C343" s="19" t="s">
        <v>49</v>
      </c>
      <c r="D343" s="19" t="s">
        <v>312</v>
      </c>
      <c r="E343" s="22" t="s">
        <v>346</v>
      </c>
      <c r="F343" s="19"/>
      <c r="G343" s="20" t="n">
        <f aca="false">G344</f>
        <v>474</v>
      </c>
      <c r="H343" s="20" t="n">
        <f aca="false">H344</f>
        <v>474</v>
      </c>
    </row>
    <row r="344" customFormat="false" ht="75" hidden="false" customHeight="false" outlineLevel="0" collapsed="false">
      <c r="A344" s="21" t="s">
        <v>347</v>
      </c>
      <c r="B344" s="19" t="s">
        <v>700</v>
      </c>
      <c r="C344" s="19" t="s">
        <v>49</v>
      </c>
      <c r="D344" s="19" t="s">
        <v>312</v>
      </c>
      <c r="E344" s="22" t="s">
        <v>348</v>
      </c>
      <c r="F344" s="19"/>
      <c r="G344" s="20" t="n">
        <f aca="false">G345</f>
        <v>474</v>
      </c>
      <c r="H344" s="20" t="n">
        <f aca="false">H345</f>
        <v>474</v>
      </c>
    </row>
    <row r="345" customFormat="false" ht="195" hidden="false" customHeight="false" outlineLevel="0" collapsed="false">
      <c r="A345" s="24" t="s">
        <v>349</v>
      </c>
      <c r="B345" s="19" t="s">
        <v>700</v>
      </c>
      <c r="C345" s="19" t="s">
        <v>49</v>
      </c>
      <c r="D345" s="19" t="s">
        <v>312</v>
      </c>
      <c r="E345" s="22" t="s">
        <v>350</v>
      </c>
      <c r="F345" s="19"/>
      <c r="G345" s="20" t="n">
        <f aca="false">G346+G348</f>
        <v>474</v>
      </c>
      <c r="H345" s="20" t="n">
        <f aca="false">H346+H348</f>
        <v>474</v>
      </c>
    </row>
    <row r="346" customFormat="false" ht="75" hidden="false" customHeight="false" outlineLevel="0" collapsed="false">
      <c r="A346" s="23" t="s">
        <v>30</v>
      </c>
      <c r="B346" s="19" t="s">
        <v>700</v>
      </c>
      <c r="C346" s="19" t="s">
        <v>49</v>
      </c>
      <c r="D346" s="19" t="s">
        <v>312</v>
      </c>
      <c r="E346" s="22" t="s">
        <v>350</v>
      </c>
      <c r="F346" s="19" t="n">
        <v>100</v>
      </c>
      <c r="G346" s="20" t="n">
        <f aca="false">G347</f>
        <v>186.4</v>
      </c>
      <c r="H346" s="20" t="n">
        <f aca="false">H347</f>
        <v>186.4</v>
      </c>
    </row>
    <row r="347" customFormat="false" ht="30" hidden="false" customHeight="false" outlineLevel="0" collapsed="false">
      <c r="A347" s="23" t="s">
        <v>32</v>
      </c>
      <c r="B347" s="19" t="s">
        <v>700</v>
      </c>
      <c r="C347" s="19" t="s">
        <v>49</v>
      </c>
      <c r="D347" s="19" t="s">
        <v>312</v>
      </c>
      <c r="E347" s="22" t="s">
        <v>350</v>
      </c>
      <c r="F347" s="19" t="n">
        <v>120</v>
      </c>
      <c r="G347" s="20" t="n">
        <v>186.4</v>
      </c>
      <c r="H347" s="20" t="n">
        <v>186.4</v>
      </c>
    </row>
    <row r="348" customFormat="false" ht="30" hidden="false" customHeight="false" outlineLevel="0" collapsed="false">
      <c r="A348" s="23" t="s">
        <v>44</v>
      </c>
      <c r="B348" s="19" t="s">
        <v>700</v>
      </c>
      <c r="C348" s="19" t="s">
        <v>49</v>
      </c>
      <c r="D348" s="19" t="s">
        <v>312</v>
      </c>
      <c r="E348" s="22" t="s">
        <v>350</v>
      </c>
      <c r="F348" s="19" t="n">
        <v>200</v>
      </c>
      <c r="G348" s="20" t="n">
        <f aca="false">G349</f>
        <v>287.6</v>
      </c>
      <c r="H348" s="20" t="n">
        <f aca="false">H349</f>
        <v>287.6</v>
      </c>
    </row>
    <row r="349" customFormat="false" ht="45" hidden="false" customHeight="false" outlineLevel="0" collapsed="false">
      <c r="A349" s="23" t="s">
        <v>46</v>
      </c>
      <c r="B349" s="19" t="s">
        <v>700</v>
      </c>
      <c r="C349" s="19" t="s">
        <v>49</v>
      </c>
      <c r="D349" s="19" t="s">
        <v>312</v>
      </c>
      <c r="E349" s="22" t="s">
        <v>350</v>
      </c>
      <c r="F349" s="19" t="n">
        <v>240</v>
      </c>
      <c r="G349" s="20" t="n">
        <v>287.6</v>
      </c>
      <c r="H349" s="20" t="n">
        <v>287.6</v>
      </c>
    </row>
    <row r="350" customFormat="false" ht="30" hidden="false" customHeight="false" outlineLevel="0" collapsed="false">
      <c r="A350" s="21" t="s">
        <v>351</v>
      </c>
      <c r="B350" s="19" t="s">
        <v>700</v>
      </c>
      <c r="C350" s="19" t="s">
        <v>49</v>
      </c>
      <c r="D350" s="19" t="s">
        <v>312</v>
      </c>
      <c r="E350" s="22" t="s">
        <v>352</v>
      </c>
      <c r="F350" s="19"/>
      <c r="G350" s="20" t="n">
        <f aca="false">G351</f>
        <v>10479</v>
      </c>
      <c r="H350" s="20" t="n">
        <f aca="false">H351</f>
        <v>10479</v>
      </c>
    </row>
    <row r="351" customFormat="false" ht="15" hidden="false" customHeight="false" outlineLevel="0" collapsed="false">
      <c r="A351" s="21" t="s">
        <v>146</v>
      </c>
      <c r="B351" s="19" t="s">
        <v>700</v>
      </c>
      <c r="C351" s="19" t="s">
        <v>49</v>
      </c>
      <c r="D351" s="19" t="s">
        <v>312</v>
      </c>
      <c r="E351" s="22" t="s">
        <v>353</v>
      </c>
      <c r="F351" s="25"/>
      <c r="G351" s="20" t="n">
        <f aca="false">G352</f>
        <v>10479</v>
      </c>
      <c r="H351" s="20" t="n">
        <f aca="false">H352</f>
        <v>10479</v>
      </c>
    </row>
    <row r="352" customFormat="false" ht="45" hidden="false" customHeight="false" outlineLevel="0" collapsed="false">
      <c r="A352" s="21" t="s">
        <v>26</v>
      </c>
      <c r="B352" s="19" t="s">
        <v>700</v>
      </c>
      <c r="C352" s="19" t="s">
        <v>49</v>
      </c>
      <c r="D352" s="19" t="s">
        <v>312</v>
      </c>
      <c r="E352" s="22" t="s">
        <v>354</v>
      </c>
      <c r="F352" s="25"/>
      <c r="G352" s="20" t="n">
        <f aca="false">G353</f>
        <v>10479</v>
      </c>
      <c r="H352" s="20" t="n">
        <f aca="false">H353</f>
        <v>10479</v>
      </c>
    </row>
    <row r="353" customFormat="false" ht="45" hidden="false" customHeight="false" outlineLevel="0" collapsed="false">
      <c r="A353" s="41" t="s">
        <v>355</v>
      </c>
      <c r="B353" s="19" t="s">
        <v>700</v>
      </c>
      <c r="C353" s="19" t="s">
        <v>49</v>
      </c>
      <c r="D353" s="19" t="s">
        <v>312</v>
      </c>
      <c r="E353" s="22" t="s">
        <v>356</v>
      </c>
      <c r="F353" s="25"/>
      <c r="G353" s="20" t="n">
        <f aca="false">G354+G356</f>
        <v>10479</v>
      </c>
      <c r="H353" s="20" t="n">
        <f aca="false">H354+H356</f>
        <v>10479</v>
      </c>
    </row>
    <row r="354" customFormat="false" ht="75" hidden="false" customHeight="false" outlineLevel="0" collapsed="false">
      <c r="A354" s="26" t="s">
        <v>30</v>
      </c>
      <c r="B354" s="19" t="s">
        <v>700</v>
      </c>
      <c r="C354" s="19" t="s">
        <v>49</v>
      </c>
      <c r="D354" s="19" t="s">
        <v>312</v>
      </c>
      <c r="E354" s="22" t="s">
        <v>356</v>
      </c>
      <c r="F354" s="25" t="n">
        <v>100</v>
      </c>
      <c r="G354" s="20" t="n">
        <f aca="false">G355</f>
        <v>9884</v>
      </c>
      <c r="H354" s="20" t="n">
        <f aca="false">H355</f>
        <v>9884</v>
      </c>
    </row>
    <row r="355" customFormat="false" ht="30" hidden="false" customHeight="false" outlineLevel="0" collapsed="false">
      <c r="A355" s="26" t="s">
        <v>108</v>
      </c>
      <c r="B355" s="19" t="s">
        <v>700</v>
      </c>
      <c r="C355" s="19" t="s">
        <v>49</v>
      </c>
      <c r="D355" s="19" t="s">
        <v>312</v>
      </c>
      <c r="E355" s="22" t="s">
        <v>356</v>
      </c>
      <c r="F355" s="25" t="n">
        <v>110</v>
      </c>
      <c r="G355" s="20" t="n">
        <f aca="false">10384.4-500.4</f>
        <v>9884</v>
      </c>
      <c r="H355" s="20" t="n">
        <f aca="false">10384.4-500.4</f>
        <v>9884</v>
      </c>
    </row>
    <row r="356" customFormat="false" ht="30" hidden="false" customHeight="false" outlineLevel="0" collapsed="false">
      <c r="A356" s="23" t="s">
        <v>44</v>
      </c>
      <c r="B356" s="19" t="s">
        <v>700</v>
      </c>
      <c r="C356" s="19" t="s">
        <v>49</v>
      </c>
      <c r="D356" s="19" t="s">
        <v>312</v>
      </c>
      <c r="E356" s="22" t="s">
        <v>356</v>
      </c>
      <c r="F356" s="25" t="n">
        <v>200</v>
      </c>
      <c r="G356" s="20" t="n">
        <f aca="false">G357</f>
        <v>595</v>
      </c>
      <c r="H356" s="20" t="n">
        <f aca="false">H357</f>
        <v>595</v>
      </c>
    </row>
    <row r="357" customFormat="false" ht="45" hidden="false" customHeight="false" outlineLevel="0" collapsed="false">
      <c r="A357" s="23" t="s">
        <v>46</v>
      </c>
      <c r="B357" s="19" t="s">
        <v>700</v>
      </c>
      <c r="C357" s="19" t="s">
        <v>49</v>
      </c>
      <c r="D357" s="19" t="s">
        <v>312</v>
      </c>
      <c r="E357" s="22" t="s">
        <v>356</v>
      </c>
      <c r="F357" s="25" t="n">
        <v>240</v>
      </c>
      <c r="G357" s="20" t="n">
        <v>595</v>
      </c>
      <c r="H357" s="20" t="n">
        <v>595</v>
      </c>
    </row>
    <row r="358" customFormat="false" ht="15" hidden="false" customHeight="false" outlineLevel="0" collapsed="false">
      <c r="A358" s="18" t="s">
        <v>357</v>
      </c>
      <c r="B358" s="19" t="s">
        <v>700</v>
      </c>
      <c r="C358" s="19" t="s">
        <v>237</v>
      </c>
      <c r="D358" s="19"/>
      <c r="E358" s="19"/>
      <c r="F358" s="19"/>
      <c r="G358" s="20" t="n">
        <f aca="false">G359+G372+G393+G450</f>
        <v>341054.8</v>
      </c>
      <c r="H358" s="20" t="n">
        <f aca="false">H359+H372+H393+H450</f>
        <v>241708.5</v>
      </c>
    </row>
    <row r="359" customFormat="false" ht="15" hidden="false" customHeight="false" outlineLevel="0" collapsed="false">
      <c r="A359" s="18" t="s">
        <v>358</v>
      </c>
      <c r="B359" s="19" t="s">
        <v>700</v>
      </c>
      <c r="C359" s="19" t="s">
        <v>237</v>
      </c>
      <c r="D359" s="19" t="s">
        <v>19</v>
      </c>
      <c r="E359" s="19"/>
      <c r="F359" s="19"/>
      <c r="G359" s="20" t="n">
        <f aca="false">G360</f>
        <v>1678.9</v>
      </c>
      <c r="H359" s="20" t="n">
        <f aca="false">H360</f>
        <v>1300</v>
      </c>
    </row>
    <row r="360" customFormat="false" ht="30" hidden="false" customHeight="false" outlineLevel="0" collapsed="false">
      <c r="A360" s="21" t="s">
        <v>275</v>
      </c>
      <c r="B360" s="19" t="s">
        <v>700</v>
      </c>
      <c r="C360" s="19" t="s">
        <v>237</v>
      </c>
      <c r="D360" s="19" t="s">
        <v>19</v>
      </c>
      <c r="E360" s="22" t="s">
        <v>276</v>
      </c>
      <c r="F360" s="19"/>
      <c r="G360" s="20" t="n">
        <f aca="false">G361</f>
        <v>1678.9</v>
      </c>
      <c r="H360" s="20" t="n">
        <f aca="false">H361</f>
        <v>1300</v>
      </c>
    </row>
    <row r="361" customFormat="false" ht="45" hidden="false" customHeight="false" outlineLevel="0" collapsed="false">
      <c r="A361" s="21" t="s">
        <v>359</v>
      </c>
      <c r="B361" s="19" t="s">
        <v>700</v>
      </c>
      <c r="C361" s="19" t="s">
        <v>237</v>
      </c>
      <c r="D361" s="19" t="s">
        <v>19</v>
      </c>
      <c r="E361" s="22" t="s">
        <v>360</v>
      </c>
      <c r="F361" s="19"/>
      <c r="G361" s="20" t="n">
        <f aca="false">G362</f>
        <v>1678.9</v>
      </c>
      <c r="H361" s="20" t="n">
        <f aca="false">H362</f>
        <v>1300</v>
      </c>
    </row>
    <row r="362" customFormat="false" ht="45" hidden="false" customHeight="false" outlineLevel="0" collapsed="false">
      <c r="A362" s="30" t="s">
        <v>361</v>
      </c>
      <c r="B362" s="19" t="s">
        <v>700</v>
      </c>
      <c r="C362" s="19" t="s">
        <v>237</v>
      </c>
      <c r="D362" s="19" t="s">
        <v>19</v>
      </c>
      <c r="E362" s="22" t="s">
        <v>362</v>
      </c>
      <c r="F362" s="19"/>
      <c r="G362" s="20" t="n">
        <f aca="false">G363+G366+G369</f>
        <v>1678.9</v>
      </c>
      <c r="H362" s="20" t="n">
        <f aca="false">H363+H366+H369</f>
        <v>1300</v>
      </c>
    </row>
    <row r="363" customFormat="false" ht="30" hidden="false" customHeight="false" outlineLevel="0" collapsed="false">
      <c r="A363" s="30" t="s">
        <v>363</v>
      </c>
      <c r="B363" s="19" t="s">
        <v>700</v>
      </c>
      <c r="C363" s="19" t="s">
        <v>237</v>
      </c>
      <c r="D363" s="19" t="s">
        <v>19</v>
      </c>
      <c r="E363" s="22" t="s">
        <v>364</v>
      </c>
      <c r="F363" s="19"/>
      <c r="G363" s="20" t="n">
        <f aca="false">G364</f>
        <v>576.1</v>
      </c>
      <c r="H363" s="20" t="n">
        <f aca="false">H364</f>
        <v>1000</v>
      </c>
    </row>
    <row r="364" customFormat="false" ht="15" hidden="false" customHeight="false" outlineLevel="0" collapsed="false">
      <c r="A364" s="26" t="s">
        <v>60</v>
      </c>
      <c r="B364" s="19" t="s">
        <v>700</v>
      </c>
      <c r="C364" s="19" t="s">
        <v>237</v>
      </c>
      <c r="D364" s="19" t="s">
        <v>19</v>
      </c>
      <c r="E364" s="22" t="s">
        <v>364</v>
      </c>
      <c r="F364" s="19" t="s">
        <v>61</v>
      </c>
      <c r="G364" s="20" t="n">
        <f aca="false">G365</f>
        <v>576.1</v>
      </c>
      <c r="H364" s="20" t="n">
        <f aca="false">H365</f>
        <v>1000</v>
      </c>
    </row>
    <row r="365" customFormat="false" ht="60" hidden="false" customHeight="false" outlineLevel="0" collapsed="false">
      <c r="A365" s="26" t="s">
        <v>365</v>
      </c>
      <c r="B365" s="19" t="s">
        <v>700</v>
      </c>
      <c r="C365" s="19" t="s">
        <v>237</v>
      </c>
      <c r="D365" s="19" t="s">
        <v>19</v>
      </c>
      <c r="E365" s="22" t="s">
        <v>364</v>
      </c>
      <c r="F365" s="19" t="s">
        <v>332</v>
      </c>
      <c r="G365" s="20" t="n">
        <f aca="false">576.2-0.1</f>
        <v>576.1</v>
      </c>
      <c r="H365" s="20" t="n">
        <f aca="false">23037.5-22037.5</f>
        <v>1000</v>
      </c>
    </row>
    <row r="366" customFormat="false" ht="45" hidden="false" customHeight="false" outlineLevel="0" collapsed="false">
      <c r="A366" s="30" t="s">
        <v>366</v>
      </c>
      <c r="B366" s="19" t="s">
        <v>700</v>
      </c>
      <c r="C366" s="19" t="s">
        <v>237</v>
      </c>
      <c r="D366" s="19" t="s">
        <v>19</v>
      </c>
      <c r="E366" s="22" t="s">
        <v>367</v>
      </c>
      <c r="F366" s="19"/>
      <c r="G366" s="20" t="n">
        <f aca="false">G367</f>
        <v>300</v>
      </c>
      <c r="H366" s="20" t="n">
        <f aca="false">H367</f>
        <v>300</v>
      </c>
    </row>
    <row r="367" customFormat="false" ht="15" hidden="false" customHeight="false" outlineLevel="0" collapsed="false">
      <c r="A367" s="26" t="s">
        <v>60</v>
      </c>
      <c r="B367" s="19" t="s">
        <v>700</v>
      </c>
      <c r="C367" s="19" t="s">
        <v>237</v>
      </c>
      <c r="D367" s="19" t="s">
        <v>19</v>
      </c>
      <c r="E367" s="22" t="s">
        <v>367</v>
      </c>
      <c r="F367" s="19" t="s">
        <v>61</v>
      </c>
      <c r="G367" s="20" t="n">
        <f aca="false">G368</f>
        <v>300</v>
      </c>
      <c r="H367" s="20" t="n">
        <f aca="false">H368</f>
        <v>300</v>
      </c>
    </row>
    <row r="368" customFormat="false" ht="60" hidden="false" customHeight="false" outlineLevel="0" collapsed="false">
      <c r="A368" s="26" t="s">
        <v>365</v>
      </c>
      <c r="B368" s="19" t="s">
        <v>700</v>
      </c>
      <c r="C368" s="19" t="s">
        <v>237</v>
      </c>
      <c r="D368" s="19" t="s">
        <v>19</v>
      </c>
      <c r="E368" s="22" t="s">
        <v>367</v>
      </c>
      <c r="F368" s="19" t="s">
        <v>332</v>
      </c>
      <c r="G368" s="20" t="n">
        <f aca="false">300</f>
        <v>300</v>
      </c>
      <c r="H368" s="20" t="n">
        <v>300</v>
      </c>
    </row>
    <row r="369" customFormat="false" ht="15" hidden="false" customHeight="false" outlineLevel="0" collapsed="false">
      <c r="A369" s="30" t="s">
        <v>368</v>
      </c>
      <c r="B369" s="19" t="s">
        <v>700</v>
      </c>
      <c r="C369" s="19" t="s">
        <v>237</v>
      </c>
      <c r="D369" s="19" t="s">
        <v>19</v>
      </c>
      <c r="E369" s="22" t="s">
        <v>369</v>
      </c>
      <c r="F369" s="25"/>
      <c r="G369" s="20" t="n">
        <f aca="false">G370</f>
        <v>802.8</v>
      </c>
      <c r="H369" s="20" t="n">
        <f aca="false">H370</f>
        <v>0</v>
      </c>
    </row>
    <row r="370" customFormat="false" ht="15" hidden="false" customHeight="false" outlineLevel="0" collapsed="false">
      <c r="A370" s="26" t="s">
        <v>60</v>
      </c>
      <c r="B370" s="19" t="s">
        <v>700</v>
      </c>
      <c r="C370" s="19" t="s">
        <v>237</v>
      </c>
      <c r="D370" s="19" t="s">
        <v>19</v>
      </c>
      <c r="E370" s="22" t="s">
        <v>369</v>
      </c>
      <c r="F370" s="19" t="n">
        <v>800</v>
      </c>
      <c r="G370" s="20" t="n">
        <f aca="false">G371</f>
        <v>802.8</v>
      </c>
      <c r="H370" s="20" t="n">
        <f aca="false">H371</f>
        <v>0</v>
      </c>
    </row>
    <row r="371" customFormat="false" ht="60" hidden="false" customHeight="false" outlineLevel="0" collapsed="false">
      <c r="A371" s="26" t="s">
        <v>365</v>
      </c>
      <c r="B371" s="19" t="s">
        <v>700</v>
      </c>
      <c r="C371" s="19" t="s">
        <v>237</v>
      </c>
      <c r="D371" s="19" t="s">
        <v>19</v>
      </c>
      <c r="E371" s="22" t="s">
        <v>369</v>
      </c>
      <c r="F371" s="19" t="n">
        <v>810</v>
      </c>
      <c r="G371" s="20" t="n">
        <f aca="false">(2084.2-1705.2)+423.8</f>
        <v>802.8</v>
      </c>
      <c r="H371" s="20" t="n">
        <v>0</v>
      </c>
    </row>
    <row r="372" customFormat="false" ht="15" hidden="false" customHeight="false" outlineLevel="0" collapsed="false">
      <c r="A372" s="26" t="s">
        <v>370</v>
      </c>
      <c r="B372" s="19" t="s">
        <v>700</v>
      </c>
      <c r="C372" s="19" t="s">
        <v>237</v>
      </c>
      <c r="D372" s="19" t="s">
        <v>21</v>
      </c>
      <c r="E372" s="19"/>
      <c r="F372" s="19"/>
      <c r="G372" s="20" t="n">
        <f aca="false">G373+G387</f>
        <v>19393.6</v>
      </c>
      <c r="H372" s="20" t="n">
        <f aca="false">H373+H387</f>
        <v>17603.8</v>
      </c>
    </row>
    <row r="373" customFormat="false" ht="30" hidden="false" customHeight="false" outlineLevel="0" collapsed="false">
      <c r="A373" s="21" t="s">
        <v>371</v>
      </c>
      <c r="B373" s="19" t="s">
        <v>700</v>
      </c>
      <c r="C373" s="19" t="s">
        <v>237</v>
      </c>
      <c r="D373" s="19" t="s">
        <v>21</v>
      </c>
      <c r="E373" s="22" t="s">
        <v>372</v>
      </c>
      <c r="F373" s="19"/>
      <c r="G373" s="20" t="n">
        <f aca="false">G374+G382</f>
        <v>5300.6</v>
      </c>
      <c r="H373" s="20" t="n">
        <f aca="false">H374+H382</f>
        <v>5562.4</v>
      </c>
    </row>
    <row r="374" customFormat="false" ht="45" hidden="false" customHeight="false" outlineLevel="0" collapsed="false">
      <c r="A374" s="21" t="s">
        <v>373</v>
      </c>
      <c r="B374" s="19" t="s">
        <v>700</v>
      </c>
      <c r="C374" s="19" t="s">
        <v>237</v>
      </c>
      <c r="D374" s="19" t="s">
        <v>21</v>
      </c>
      <c r="E374" s="22" t="s">
        <v>374</v>
      </c>
      <c r="F374" s="19"/>
      <c r="G374" s="20" t="n">
        <f aca="false">G375</f>
        <v>5100.6</v>
      </c>
      <c r="H374" s="20" t="n">
        <f aca="false">H375</f>
        <v>5362.4</v>
      </c>
    </row>
    <row r="375" customFormat="false" ht="90" hidden="false" customHeight="false" outlineLevel="0" collapsed="false">
      <c r="A375" s="30" t="s">
        <v>375</v>
      </c>
      <c r="B375" s="19" t="s">
        <v>700</v>
      </c>
      <c r="C375" s="19" t="s">
        <v>237</v>
      </c>
      <c r="D375" s="19" t="s">
        <v>21</v>
      </c>
      <c r="E375" s="22" t="s">
        <v>376</v>
      </c>
      <c r="F375" s="25"/>
      <c r="G375" s="20" t="n">
        <f aca="false">G376+G379</f>
        <v>5100.6</v>
      </c>
      <c r="H375" s="20" t="n">
        <f aca="false">H376+H379</f>
        <v>5362.4</v>
      </c>
    </row>
    <row r="376" customFormat="false" ht="60" hidden="false" customHeight="false" outlineLevel="0" collapsed="false">
      <c r="A376" s="24" t="s">
        <v>377</v>
      </c>
      <c r="B376" s="19" t="s">
        <v>700</v>
      </c>
      <c r="C376" s="19" t="s">
        <v>237</v>
      </c>
      <c r="D376" s="19" t="s">
        <v>21</v>
      </c>
      <c r="E376" s="22" t="s">
        <v>378</v>
      </c>
      <c r="F376" s="25"/>
      <c r="G376" s="20" t="n">
        <f aca="false">G377</f>
        <v>1575.6</v>
      </c>
      <c r="H376" s="20" t="n">
        <f aca="false">H377</f>
        <v>1622.8</v>
      </c>
    </row>
    <row r="377" customFormat="false" ht="30" hidden="false" customHeight="false" outlineLevel="0" collapsed="false">
      <c r="A377" s="23" t="s">
        <v>44</v>
      </c>
      <c r="B377" s="19" t="s">
        <v>700</v>
      </c>
      <c r="C377" s="19" t="s">
        <v>237</v>
      </c>
      <c r="D377" s="19" t="s">
        <v>21</v>
      </c>
      <c r="E377" s="22" t="s">
        <v>378</v>
      </c>
      <c r="F377" s="19" t="s">
        <v>45</v>
      </c>
      <c r="G377" s="20" t="n">
        <f aca="false">G378</f>
        <v>1575.6</v>
      </c>
      <c r="H377" s="20" t="n">
        <f aca="false">H378</f>
        <v>1622.8</v>
      </c>
    </row>
    <row r="378" customFormat="false" ht="45" hidden="false" customHeight="false" outlineLevel="0" collapsed="false">
      <c r="A378" s="23" t="s">
        <v>46</v>
      </c>
      <c r="B378" s="19" t="s">
        <v>700</v>
      </c>
      <c r="C378" s="19" t="s">
        <v>237</v>
      </c>
      <c r="D378" s="19" t="s">
        <v>21</v>
      </c>
      <c r="E378" s="22" t="s">
        <v>378</v>
      </c>
      <c r="F378" s="19" t="s">
        <v>47</v>
      </c>
      <c r="G378" s="20" t="n">
        <v>1575.6</v>
      </c>
      <c r="H378" s="20" t="n">
        <v>1622.8</v>
      </c>
    </row>
    <row r="379" customFormat="false" ht="75" hidden="false" customHeight="false" outlineLevel="0" collapsed="false">
      <c r="A379" s="42" t="s">
        <v>379</v>
      </c>
      <c r="B379" s="19" t="s">
        <v>700</v>
      </c>
      <c r="C379" s="19" t="s">
        <v>237</v>
      </c>
      <c r="D379" s="19" t="s">
        <v>21</v>
      </c>
      <c r="E379" s="22" t="s">
        <v>380</v>
      </c>
      <c r="F379" s="25"/>
      <c r="G379" s="20" t="n">
        <f aca="false">G380</f>
        <v>3525</v>
      </c>
      <c r="H379" s="20" t="n">
        <f aca="false">H380</f>
        <v>3739.6</v>
      </c>
    </row>
    <row r="380" customFormat="false" ht="30" hidden="false" customHeight="false" outlineLevel="0" collapsed="false">
      <c r="A380" s="23" t="s">
        <v>44</v>
      </c>
      <c r="B380" s="19" t="s">
        <v>700</v>
      </c>
      <c r="C380" s="19" t="s">
        <v>237</v>
      </c>
      <c r="D380" s="19" t="s">
        <v>21</v>
      </c>
      <c r="E380" s="22" t="s">
        <v>380</v>
      </c>
      <c r="F380" s="19" t="s">
        <v>45</v>
      </c>
      <c r="G380" s="20" t="n">
        <f aca="false">G381</f>
        <v>3525</v>
      </c>
      <c r="H380" s="20" t="n">
        <f aca="false">H381</f>
        <v>3739.6</v>
      </c>
    </row>
    <row r="381" customFormat="false" ht="45" hidden="false" customHeight="false" outlineLevel="0" collapsed="false">
      <c r="A381" s="23" t="s">
        <v>46</v>
      </c>
      <c r="B381" s="19" t="s">
        <v>700</v>
      </c>
      <c r="C381" s="19" t="s">
        <v>237</v>
      </c>
      <c r="D381" s="19" t="s">
        <v>21</v>
      </c>
      <c r="E381" s="22" t="s">
        <v>380</v>
      </c>
      <c r="F381" s="19" t="s">
        <v>47</v>
      </c>
      <c r="G381" s="20" t="n">
        <v>3525</v>
      </c>
      <c r="H381" s="20" t="n">
        <v>3739.6</v>
      </c>
    </row>
    <row r="382" customFormat="false" ht="30" hidden="false" customHeight="false" outlineLevel="0" collapsed="false">
      <c r="A382" s="21" t="s">
        <v>381</v>
      </c>
      <c r="B382" s="19" t="s">
        <v>700</v>
      </c>
      <c r="C382" s="19" t="s">
        <v>237</v>
      </c>
      <c r="D382" s="19" t="s">
        <v>21</v>
      </c>
      <c r="E382" s="22" t="s">
        <v>382</v>
      </c>
      <c r="F382" s="19"/>
      <c r="G382" s="20" t="n">
        <f aca="false">G383</f>
        <v>200</v>
      </c>
      <c r="H382" s="20" t="n">
        <f aca="false">H383</f>
        <v>200</v>
      </c>
    </row>
    <row r="383" customFormat="false" ht="30" hidden="false" customHeight="false" outlineLevel="0" collapsed="false">
      <c r="A383" s="34" t="s">
        <v>383</v>
      </c>
      <c r="B383" s="19" t="s">
        <v>700</v>
      </c>
      <c r="C383" s="19" t="s">
        <v>237</v>
      </c>
      <c r="D383" s="19" t="s">
        <v>21</v>
      </c>
      <c r="E383" s="40" t="s">
        <v>384</v>
      </c>
      <c r="F383" s="25"/>
      <c r="G383" s="20" t="n">
        <f aca="false">G384</f>
        <v>200</v>
      </c>
      <c r="H383" s="20" t="n">
        <f aca="false">H384</f>
        <v>200</v>
      </c>
    </row>
    <row r="384" customFormat="false" ht="60" hidden="false" customHeight="false" outlineLevel="0" collapsed="false">
      <c r="A384" s="24" t="s">
        <v>385</v>
      </c>
      <c r="B384" s="19" t="s">
        <v>700</v>
      </c>
      <c r="C384" s="19" t="s">
        <v>237</v>
      </c>
      <c r="D384" s="19" t="s">
        <v>21</v>
      </c>
      <c r="E384" s="27" t="s">
        <v>386</v>
      </c>
      <c r="F384" s="25"/>
      <c r="G384" s="20" t="n">
        <f aca="false">G385</f>
        <v>200</v>
      </c>
      <c r="H384" s="20" t="n">
        <f aca="false">H385</f>
        <v>200</v>
      </c>
    </row>
    <row r="385" customFormat="false" ht="30" hidden="false" customHeight="false" outlineLevel="0" collapsed="false">
      <c r="A385" s="23" t="s">
        <v>44</v>
      </c>
      <c r="B385" s="19" t="s">
        <v>700</v>
      </c>
      <c r="C385" s="19" t="s">
        <v>237</v>
      </c>
      <c r="D385" s="19" t="s">
        <v>21</v>
      </c>
      <c r="E385" s="27" t="s">
        <v>386</v>
      </c>
      <c r="F385" s="19" t="s">
        <v>45</v>
      </c>
      <c r="G385" s="20" t="n">
        <f aca="false">G386</f>
        <v>200</v>
      </c>
      <c r="H385" s="20" t="n">
        <f aca="false">H386</f>
        <v>200</v>
      </c>
    </row>
    <row r="386" customFormat="false" ht="45" hidden="false" customHeight="false" outlineLevel="0" collapsed="false">
      <c r="A386" s="23" t="s">
        <v>46</v>
      </c>
      <c r="B386" s="19" t="s">
        <v>700</v>
      </c>
      <c r="C386" s="19" t="s">
        <v>237</v>
      </c>
      <c r="D386" s="19" t="s">
        <v>21</v>
      </c>
      <c r="E386" s="27" t="s">
        <v>386</v>
      </c>
      <c r="F386" s="19" t="s">
        <v>47</v>
      </c>
      <c r="G386" s="20" t="n">
        <v>200</v>
      </c>
      <c r="H386" s="20" t="n">
        <v>200</v>
      </c>
    </row>
    <row r="387" customFormat="false" ht="30" hidden="false" customHeight="false" outlineLevel="0" collapsed="false">
      <c r="A387" s="21" t="s">
        <v>275</v>
      </c>
      <c r="B387" s="19" t="s">
        <v>700</v>
      </c>
      <c r="C387" s="19" t="s">
        <v>237</v>
      </c>
      <c r="D387" s="19" t="s">
        <v>21</v>
      </c>
      <c r="E387" s="22" t="s">
        <v>276</v>
      </c>
      <c r="F387" s="19"/>
      <c r="G387" s="20" t="n">
        <f aca="false">G388</f>
        <v>14093</v>
      </c>
      <c r="H387" s="20" t="n">
        <f aca="false">H388</f>
        <v>12041.4</v>
      </c>
    </row>
    <row r="388" customFormat="false" ht="15" hidden="false" customHeight="false" outlineLevel="0" collapsed="false">
      <c r="A388" s="21" t="s">
        <v>277</v>
      </c>
      <c r="B388" s="19" t="s">
        <v>700</v>
      </c>
      <c r="C388" s="19" t="s">
        <v>237</v>
      </c>
      <c r="D388" s="19" t="s">
        <v>21</v>
      </c>
      <c r="E388" s="22" t="s">
        <v>278</v>
      </c>
      <c r="F388" s="19"/>
      <c r="G388" s="20" t="n">
        <f aca="false">G389</f>
        <v>14093</v>
      </c>
      <c r="H388" s="20" t="n">
        <f aca="false">H389</f>
        <v>12041.4</v>
      </c>
    </row>
    <row r="389" customFormat="false" ht="30" hidden="false" customHeight="false" outlineLevel="0" collapsed="false">
      <c r="A389" s="30" t="s">
        <v>279</v>
      </c>
      <c r="B389" s="19" t="s">
        <v>700</v>
      </c>
      <c r="C389" s="19" t="s">
        <v>237</v>
      </c>
      <c r="D389" s="19" t="s">
        <v>21</v>
      </c>
      <c r="E389" s="22" t="s">
        <v>280</v>
      </c>
      <c r="F389" s="19"/>
      <c r="G389" s="20" t="n">
        <f aca="false">G390</f>
        <v>14093</v>
      </c>
      <c r="H389" s="20" t="n">
        <f aca="false">H390</f>
        <v>12041.4</v>
      </c>
    </row>
    <row r="390" customFormat="false" ht="15" hidden="false" customHeight="false" outlineLevel="0" collapsed="false">
      <c r="A390" s="30" t="s">
        <v>387</v>
      </c>
      <c r="B390" s="19" t="s">
        <v>700</v>
      </c>
      <c r="C390" s="19" t="s">
        <v>237</v>
      </c>
      <c r="D390" s="19" t="s">
        <v>21</v>
      </c>
      <c r="E390" s="22" t="s">
        <v>388</v>
      </c>
      <c r="F390" s="25"/>
      <c r="G390" s="20" t="n">
        <f aca="false">G391</f>
        <v>14093</v>
      </c>
      <c r="H390" s="20" t="n">
        <f aca="false">H391</f>
        <v>12041.4</v>
      </c>
    </row>
    <row r="391" customFormat="false" ht="45" hidden="false" customHeight="false" outlineLevel="0" collapsed="false">
      <c r="A391" s="23" t="s">
        <v>124</v>
      </c>
      <c r="B391" s="19" t="s">
        <v>700</v>
      </c>
      <c r="C391" s="19" t="s">
        <v>237</v>
      </c>
      <c r="D391" s="19" t="s">
        <v>21</v>
      </c>
      <c r="E391" s="22" t="s">
        <v>388</v>
      </c>
      <c r="F391" s="19" t="n">
        <v>600</v>
      </c>
      <c r="G391" s="20" t="n">
        <f aca="false">G392</f>
        <v>14093</v>
      </c>
      <c r="H391" s="20" t="n">
        <f aca="false">H392</f>
        <v>12041.4</v>
      </c>
    </row>
    <row r="392" customFormat="false" ht="15" hidden="false" customHeight="false" outlineLevel="0" collapsed="false">
      <c r="A392" s="23" t="s">
        <v>126</v>
      </c>
      <c r="B392" s="19" t="s">
        <v>700</v>
      </c>
      <c r="C392" s="19" t="s">
        <v>237</v>
      </c>
      <c r="D392" s="19" t="s">
        <v>21</v>
      </c>
      <c r="E392" s="22" t="s">
        <v>388</v>
      </c>
      <c r="F392" s="19" t="n">
        <v>610</v>
      </c>
      <c r="G392" s="20" t="n">
        <v>14093</v>
      </c>
      <c r="H392" s="20" t="n">
        <v>12041.4</v>
      </c>
    </row>
    <row r="393" customFormat="false" ht="15" hidden="false" customHeight="false" outlineLevel="0" collapsed="false">
      <c r="A393" s="18" t="s">
        <v>389</v>
      </c>
      <c r="B393" s="19" t="s">
        <v>700</v>
      </c>
      <c r="C393" s="19" t="s">
        <v>237</v>
      </c>
      <c r="D393" s="19" t="s">
        <v>35</v>
      </c>
      <c r="E393" s="19"/>
      <c r="F393" s="19"/>
      <c r="G393" s="20" t="n">
        <f aca="false">G406+G411+G394</f>
        <v>275610.1</v>
      </c>
      <c r="H393" s="20" t="n">
        <f aca="false">H406+H411+H394</f>
        <v>175933.4</v>
      </c>
    </row>
    <row r="394" customFormat="false" ht="45" hidden="false" customHeight="false" outlineLevel="0" collapsed="false">
      <c r="A394" s="21" t="s">
        <v>116</v>
      </c>
      <c r="B394" s="19" t="s">
        <v>700</v>
      </c>
      <c r="C394" s="19" t="s">
        <v>237</v>
      </c>
      <c r="D394" s="19" t="s">
        <v>35</v>
      </c>
      <c r="E394" s="22" t="s">
        <v>117</v>
      </c>
      <c r="F394" s="19"/>
      <c r="G394" s="20" t="n">
        <f aca="false">G395</f>
        <v>6310</v>
      </c>
      <c r="H394" s="20" t="n">
        <f aca="false">H395</f>
        <v>7510</v>
      </c>
    </row>
    <row r="395" customFormat="false" ht="30" hidden="false" customHeight="false" outlineLevel="0" collapsed="false">
      <c r="A395" s="21" t="s">
        <v>118</v>
      </c>
      <c r="B395" s="19" t="s">
        <v>700</v>
      </c>
      <c r="C395" s="19" t="s">
        <v>237</v>
      </c>
      <c r="D395" s="19" t="s">
        <v>35</v>
      </c>
      <c r="E395" s="22" t="s">
        <v>119</v>
      </c>
      <c r="F395" s="19"/>
      <c r="G395" s="20" t="n">
        <f aca="false">G396</f>
        <v>6310</v>
      </c>
      <c r="H395" s="20" t="n">
        <f aca="false">H396</f>
        <v>7510</v>
      </c>
    </row>
    <row r="396" customFormat="false" ht="30" hidden="false" customHeight="false" outlineLevel="0" collapsed="false">
      <c r="A396" s="30" t="s">
        <v>390</v>
      </c>
      <c r="B396" s="19" t="s">
        <v>700</v>
      </c>
      <c r="C396" s="19" t="s">
        <v>237</v>
      </c>
      <c r="D396" s="19" t="s">
        <v>35</v>
      </c>
      <c r="E396" s="22" t="s">
        <v>391</v>
      </c>
      <c r="F396" s="19"/>
      <c r="G396" s="20" t="n">
        <f aca="false">G397+G400+G403</f>
        <v>6310</v>
      </c>
      <c r="H396" s="20" t="n">
        <f aca="false">H397+H400+H403</f>
        <v>7510</v>
      </c>
    </row>
    <row r="397" customFormat="false" ht="15" hidden="false" customHeight="false" outlineLevel="0" collapsed="false">
      <c r="A397" s="43" t="s">
        <v>392</v>
      </c>
      <c r="B397" s="19" t="s">
        <v>700</v>
      </c>
      <c r="C397" s="19" t="s">
        <v>237</v>
      </c>
      <c r="D397" s="19" t="s">
        <v>35</v>
      </c>
      <c r="E397" s="22" t="s">
        <v>393</v>
      </c>
      <c r="F397" s="19"/>
      <c r="G397" s="20" t="n">
        <f aca="false">G398</f>
        <v>5110</v>
      </c>
      <c r="H397" s="20" t="n">
        <f aca="false">H398</f>
        <v>5110</v>
      </c>
    </row>
    <row r="398" customFormat="false" ht="30" hidden="false" customHeight="false" outlineLevel="0" collapsed="false">
      <c r="A398" s="23" t="s">
        <v>44</v>
      </c>
      <c r="B398" s="19" t="s">
        <v>700</v>
      </c>
      <c r="C398" s="19" t="s">
        <v>237</v>
      </c>
      <c r="D398" s="19" t="s">
        <v>35</v>
      </c>
      <c r="E398" s="22" t="s">
        <v>393</v>
      </c>
      <c r="F398" s="19" t="s">
        <v>45</v>
      </c>
      <c r="G398" s="20" t="n">
        <f aca="false">G399</f>
        <v>5110</v>
      </c>
      <c r="H398" s="20" t="n">
        <f aca="false">H399</f>
        <v>5110</v>
      </c>
    </row>
    <row r="399" customFormat="false" ht="45" hidden="false" customHeight="false" outlineLevel="0" collapsed="false">
      <c r="A399" s="23" t="s">
        <v>46</v>
      </c>
      <c r="B399" s="19" t="s">
        <v>700</v>
      </c>
      <c r="C399" s="19" t="s">
        <v>237</v>
      </c>
      <c r="D399" s="19" t="s">
        <v>35</v>
      </c>
      <c r="E399" s="22" t="s">
        <v>393</v>
      </c>
      <c r="F399" s="19" t="s">
        <v>47</v>
      </c>
      <c r="G399" s="20" t="n">
        <f aca="false">5000+80+30</f>
        <v>5110</v>
      </c>
      <c r="H399" s="20" t="n">
        <f aca="false">5000+80+30</f>
        <v>5110</v>
      </c>
    </row>
    <row r="400" customFormat="false" ht="15" hidden="false" customHeight="false" outlineLevel="0" collapsed="false">
      <c r="A400" s="44" t="s">
        <v>394</v>
      </c>
      <c r="B400" s="19" t="s">
        <v>700</v>
      </c>
      <c r="C400" s="19" t="s">
        <v>237</v>
      </c>
      <c r="D400" s="19" t="s">
        <v>35</v>
      </c>
      <c r="E400" s="19" t="s">
        <v>395</v>
      </c>
      <c r="F400" s="19"/>
      <c r="G400" s="20" t="n">
        <f aca="false">G401</f>
        <v>0</v>
      </c>
      <c r="H400" s="20" t="n">
        <f aca="false">H401</f>
        <v>1200</v>
      </c>
    </row>
    <row r="401" customFormat="false" ht="30" hidden="false" customHeight="false" outlineLevel="0" collapsed="false">
      <c r="A401" s="23" t="s">
        <v>44</v>
      </c>
      <c r="B401" s="19" t="s">
        <v>700</v>
      </c>
      <c r="C401" s="19" t="s">
        <v>237</v>
      </c>
      <c r="D401" s="19" t="s">
        <v>35</v>
      </c>
      <c r="E401" s="19" t="s">
        <v>395</v>
      </c>
      <c r="F401" s="19" t="s">
        <v>45</v>
      </c>
      <c r="G401" s="20" t="n">
        <f aca="false">G402</f>
        <v>0</v>
      </c>
      <c r="H401" s="20" t="n">
        <f aca="false">H402</f>
        <v>1200</v>
      </c>
    </row>
    <row r="402" customFormat="false" ht="45" hidden="false" customHeight="false" outlineLevel="0" collapsed="false">
      <c r="A402" s="23" t="s">
        <v>46</v>
      </c>
      <c r="B402" s="19" t="s">
        <v>700</v>
      </c>
      <c r="C402" s="19" t="s">
        <v>237</v>
      </c>
      <c r="D402" s="19" t="s">
        <v>35</v>
      </c>
      <c r="E402" s="19" t="s">
        <v>395</v>
      </c>
      <c r="F402" s="19" t="s">
        <v>47</v>
      </c>
      <c r="G402" s="20" t="n">
        <v>0</v>
      </c>
      <c r="H402" s="20" t="n">
        <v>1200</v>
      </c>
    </row>
    <row r="403" customFormat="false" ht="15" hidden="false" customHeight="false" outlineLevel="0" collapsed="false">
      <c r="A403" s="44" t="s">
        <v>396</v>
      </c>
      <c r="B403" s="19" t="s">
        <v>700</v>
      </c>
      <c r="C403" s="19" t="s">
        <v>237</v>
      </c>
      <c r="D403" s="19" t="s">
        <v>35</v>
      </c>
      <c r="E403" s="19" t="s">
        <v>397</v>
      </c>
      <c r="F403" s="19"/>
      <c r="G403" s="20" t="n">
        <f aca="false">G404</f>
        <v>1200</v>
      </c>
      <c r="H403" s="20" t="n">
        <f aca="false">H404</f>
        <v>1200</v>
      </c>
    </row>
    <row r="404" customFormat="false" ht="30" hidden="false" customHeight="false" outlineLevel="0" collapsed="false">
      <c r="A404" s="23" t="s">
        <v>44</v>
      </c>
      <c r="B404" s="19" t="s">
        <v>700</v>
      </c>
      <c r="C404" s="19" t="s">
        <v>237</v>
      </c>
      <c r="D404" s="19" t="s">
        <v>35</v>
      </c>
      <c r="E404" s="19" t="s">
        <v>397</v>
      </c>
      <c r="F404" s="19" t="s">
        <v>45</v>
      </c>
      <c r="G404" s="20" t="n">
        <f aca="false">G405</f>
        <v>1200</v>
      </c>
      <c r="H404" s="20" t="n">
        <f aca="false">H405</f>
        <v>1200</v>
      </c>
    </row>
    <row r="405" customFormat="false" ht="45" hidden="false" customHeight="false" outlineLevel="0" collapsed="false">
      <c r="A405" s="23" t="s">
        <v>46</v>
      </c>
      <c r="B405" s="19" t="s">
        <v>700</v>
      </c>
      <c r="C405" s="19" t="s">
        <v>237</v>
      </c>
      <c r="D405" s="19" t="s">
        <v>35</v>
      </c>
      <c r="E405" s="19" t="s">
        <v>397</v>
      </c>
      <c r="F405" s="19" t="s">
        <v>47</v>
      </c>
      <c r="G405" s="20" t="n">
        <f aca="false">2200-1000</f>
        <v>1200</v>
      </c>
      <c r="H405" s="20" t="n">
        <f aca="false">2200-1000</f>
        <v>1200</v>
      </c>
    </row>
    <row r="406" customFormat="false" ht="60" hidden="false" customHeight="false" outlineLevel="0" collapsed="false">
      <c r="A406" s="21" t="s">
        <v>64</v>
      </c>
      <c r="B406" s="19" t="s">
        <v>700</v>
      </c>
      <c r="C406" s="19" t="s">
        <v>237</v>
      </c>
      <c r="D406" s="19" t="s">
        <v>35</v>
      </c>
      <c r="E406" s="22" t="s">
        <v>65</v>
      </c>
      <c r="F406" s="19"/>
      <c r="G406" s="20" t="n">
        <f aca="false">G407</f>
        <v>173</v>
      </c>
      <c r="H406" s="20" t="n">
        <f aca="false">H407</f>
        <v>181</v>
      </c>
    </row>
    <row r="407" customFormat="false" ht="30" hidden="false" customHeight="false" outlineLevel="0" collapsed="false">
      <c r="A407" s="24" t="s">
        <v>72</v>
      </c>
      <c r="B407" s="19" t="s">
        <v>700</v>
      </c>
      <c r="C407" s="19" t="s">
        <v>237</v>
      </c>
      <c r="D407" s="19" t="s">
        <v>35</v>
      </c>
      <c r="E407" s="22" t="s">
        <v>73</v>
      </c>
      <c r="F407" s="20"/>
      <c r="G407" s="20" t="n">
        <f aca="false">G408</f>
        <v>173</v>
      </c>
      <c r="H407" s="20" t="n">
        <f aca="false">H408</f>
        <v>181</v>
      </c>
    </row>
    <row r="408" customFormat="false" ht="75" hidden="false" customHeight="false" outlineLevel="0" collapsed="false">
      <c r="A408" s="28" t="s">
        <v>74</v>
      </c>
      <c r="B408" s="19" t="s">
        <v>700</v>
      </c>
      <c r="C408" s="19" t="s">
        <v>237</v>
      </c>
      <c r="D408" s="19" t="s">
        <v>35</v>
      </c>
      <c r="E408" s="22" t="s">
        <v>75</v>
      </c>
      <c r="F408" s="20"/>
      <c r="G408" s="20" t="n">
        <f aca="false">G409</f>
        <v>173</v>
      </c>
      <c r="H408" s="20" t="n">
        <f aca="false">H409</f>
        <v>181</v>
      </c>
    </row>
    <row r="409" customFormat="false" ht="30" hidden="false" customHeight="false" outlineLevel="0" collapsed="false">
      <c r="A409" s="23" t="s">
        <v>44</v>
      </c>
      <c r="B409" s="19" t="s">
        <v>700</v>
      </c>
      <c r="C409" s="19" t="s">
        <v>237</v>
      </c>
      <c r="D409" s="19" t="s">
        <v>35</v>
      </c>
      <c r="E409" s="22" t="s">
        <v>75</v>
      </c>
      <c r="F409" s="19" t="n">
        <v>200</v>
      </c>
      <c r="G409" s="20" t="n">
        <f aca="false">G410</f>
        <v>173</v>
      </c>
      <c r="H409" s="20" t="n">
        <f aca="false">H410</f>
        <v>181</v>
      </c>
    </row>
    <row r="410" customFormat="false" ht="45" hidden="false" customHeight="false" outlineLevel="0" collapsed="false">
      <c r="A410" s="23" t="s">
        <v>46</v>
      </c>
      <c r="B410" s="19" t="s">
        <v>700</v>
      </c>
      <c r="C410" s="19" t="s">
        <v>237</v>
      </c>
      <c r="D410" s="19" t="s">
        <v>35</v>
      </c>
      <c r="E410" s="22" t="s">
        <v>75</v>
      </c>
      <c r="F410" s="19" t="n">
        <v>240</v>
      </c>
      <c r="G410" s="20" t="n">
        <v>173</v>
      </c>
      <c r="H410" s="20" t="n">
        <v>181</v>
      </c>
    </row>
    <row r="411" customFormat="false" ht="30" hidden="false" customHeight="false" outlineLevel="0" collapsed="false">
      <c r="A411" s="21" t="s">
        <v>275</v>
      </c>
      <c r="B411" s="19" t="s">
        <v>700</v>
      </c>
      <c r="C411" s="19" t="s">
        <v>237</v>
      </c>
      <c r="D411" s="19" t="s">
        <v>35</v>
      </c>
      <c r="E411" s="22" t="s">
        <v>276</v>
      </c>
      <c r="F411" s="19"/>
      <c r="G411" s="20" t="n">
        <f aca="false">G412+G433</f>
        <v>269127.1</v>
      </c>
      <c r="H411" s="20" t="n">
        <f aca="false">H412+H433</f>
        <v>168242.4</v>
      </c>
    </row>
    <row r="412" customFormat="false" ht="15" hidden="false" customHeight="false" outlineLevel="0" collapsed="false">
      <c r="A412" s="21" t="s">
        <v>277</v>
      </c>
      <c r="B412" s="19" t="s">
        <v>700</v>
      </c>
      <c r="C412" s="19" t="s">
        <v>237</v>
      </c>
      <c r="D412" s="19" t="s">
        <v>35</v>
      </c>
      <c r="E412" s="22" t="s">
        <v>278</v>
      </c>
      <c r="F412" s="19"/>
      <c r="G412" s="20" t="n">
        <f aca="false">G413+G423</f>
        <v>212278.1</v>
      </c>
      <c r="H412" s="20" t="n">
        <f aca="false">H413+H423</f>
        <v>105708.9</v>
      </c>
    </row>
    <row r="413" customFormat="false" ht="45" hidden="false" customHeight="false" outlineLevel="0" collapsed="false">
      <c r="A413" s="30" t="s">
        <v>398</v>
      </c>
      <c r="B413" s="19" t="s">
        <v>700</v>
      </c>
      <c r="C413" s="19" t="s">
        <v>237</v>
      </c>
      <c r="D413" s="19" t="s">
        <v>35</v>
      </c>
      <c r="E413" s="22" t="s">
        <v>399</v>
      </c>
      <c r="F413" s="19"/>
      <c r="G413" s="20" t="n">
        <f aca="false">G414+G417+G420</f>
        <v>18110.9</v>
      </c>
      <c r="H413" s="20" t="n">
        <f aca="false">H414+H417+H420</f>
        <v>23137</v>
      </c>
    </row>
    <row r="414" customFormat="false" ht="30" hidden="false" customHeight="false" outlineLevel="0" collapsed="false">
      <c r="A414" s="30" t="s">
        <v>400</v>
      </c>
      <c r="B414" s="19" t="s">
        <v>700</v>
      </c>
      <c r="C414" s="19" t="s">
        <v>237</v>
      </c>
      <c r="D414" s="19" t="s">
        <v>35</v>
      </c>
      <c r="E414" s="22" t="s">
        <v>401</v>
      </c>
      <c r="F414" s="19"/>
      <c r="G414" s="20" t="n">
        <f aca="false">G415</f>
        <v>1260</v>
      </c>
      <c r="H414" s="20" t="n">
        <f aca="false">H415</f>
        <v>1323</v>
      </c>
    </row>
    <row r="415" customFormat="false" ht="45" hidden="false" customHeight="false" outlineLevel="0" collapsed="false">
      <c r="A415" s="23" t="s">
        <v>124</v>
      </c>
      <c r="B415" s="19" t="s">
        <v>700</v>
      </c>
      <c r="C415" s="19" t="s">
        <v>237</v>
      </c>
      <c r="D415" s="19" t="s">
        <v>35</v>
      </c>
      <c r="E415" s="22" t="s">
        <v>401</v>
      </c>
      <c r="F415" s="19" t="s">
        <v>125</v>
      </c>
      <c r="G415" s="20" t="n">
        <f aca="false">G416</f>
        <v>1260</v>
      </c>
      <c r="H415" s="20" t="n">
        <f aca="false">H416</f>
        <v>1323</v>
      </c>
    </row>
    <row r="416" customFormat="false" ht="15" hidden="false" customHeight="false" outlineLevel="0" collapsed="false">
      <c r="A416" s="23" t="s">
        <v>126</v>
      </c>
      <c r="B416" s="19" t="s">
        <v>700</v>
      </c>
      <c r="C416" s="19" t="s">
        <v>237</v>
      </c>
      <c r="D416" s="19" t="s">
        <v>35</v>
      </c>
      <c r="E416" s="22" t="s">
        <v>401</v>
      </c>
      <c r="F416" s="19" t="s">
        <v>127</v>
      </c>
      <c r="G416" s="20" t="n">
        <v>1260</v>
      </c>
      <c r="H416" s="20" t="n">
        <v>1323</v>
      </c>
    </row>
    <row r="417" customFormat="false" ht="30" hidden="false" customHeight="false" outlineLevel="0" collapsed="false">
      <c r="A417" s="30" t="s">
        <v>402</v>
      </c>
      <c r="B417" s="19" t="s">
        <v>700</v>
      </c>
      <c r="C417" s="19" t="s">
        <v>237</v>
      </c>
      <c r="D417" s="19" t="s">
        <v>35</v>
      </c>
      <c r="E417" s="22" t="s">
        <v>403</v>
      </c>
      <c r="F417" s="19"/>
      <c r="G417" s="20" t="n">
        <f aca="false">G418</f>
        <v>5000</v>
      </c>
      <c r="H417" s="20" t="n">
        <f aca="false">H418</f>
        <v>7000</v>
      </c>
    </row>
    <row r="418" customFormat="false" ht="45" hidden="false" customHeight="false" outlineLevel="0" collapsed="false">
      <c r="A418" s="23" t="s">
        <v>124</v>
      </c>
      <c r="B418" s="19" t="s">
        <v>700</v>
      </c>
      <c r="C418" s="19" t="s">
        <v>237</v>
      </c>
      <c r="D418" s="19" t="s">
        <v>35</v>
      </c>
      <c r="E418" s="22" t="s">
        <v>403</v>
      </c>
      <c r="F418" s="19" t="s">
        <v>125</v>
      </c>
      <c r="G418" s="20" t="n">
        <f aca="false">G419</f>
        <v>5000</v>
      </c>
      <c r="H418" s="20" t="n">
        <f aca="false">H419</f>
        <v>7000</v>
      </c>
    </row>
    <row r="419" customFormat="false" ht="15" hidden="false" customHeight="false" outlineLevel="0" collapsed="false">
      <c r="A419" s="23" t="s">
        <v>126</v>
      </c>
      <c r="B419" s="19" t="s">
        <v>700</v>
      </c>
      <c r="C419" s="19" t="s">
        <v>237</v>
      </c>
      <c r="D419" s="19" t="s">
        <v>35</v>
      </c>
      <c r="E419" s="22" t="s">
        <v>403</v>
      </c>
      <c r="F419" s="19" t="s">
        <v>127</v>
      </c>
      <c r="G419" s="20" t="n">
        <f aca="false">7000-2000</f>
        <v>5000</v>
      </c>
      <c r="H419" s="20" t="n">
        <v>7000</v>
      </c>
    </row>
    <row r="420" customFormat="false" ht="30" hidden="false" customHeight="false" outlineLevel="0" collapsed="false">
      <c r="A420" s="30" t="s">
        <v>404</v>
      </c>
      <c r="B420" s="19" t="s">
        <v>700</v>
      </c>
      <c r="C420" s="19" t="s">
        <v>237</v>
      </c>
      <c r="D420" s="19" t="s">
        <v>35</v>
      </c>
      <c r="E420" s="22" t="s">
        <v>405</v>
      </c>
      <c r="F420" s="19"/>
      <c r="G420" s="20" t="n">
        <f aca="false">G421</f>
        <v>11850.9</v>
      </c>
      <c r="H420" s="20" t="n">
        <f aca="false">H421</f>
        <v>14814</v>
      </c>
    </row>
    <row r="421" customFormat="false" ht="45" hidden="false" customHeight="false" outlineLevel="0" collapsed="false">
      <c r="A421" s="23" t="s">
        <v>124</v>
      </c>
      <c r="B421" s="19" t="s">
        <v>700</v>
      </c>
      <c r="C421" s="19" t="s">
        <v>237</v>
      </c>
      <c r="D421" s="19" t="s">
        <v>35</v>
      </c>
      <c r="E421" s="22" t="s">
        <v>405</v>
      </c>
      <c r="F421" s="19" t="s">
        <v>125</v>
      </c>
      <c r="G421" s="20" t="n">
        <f aca="false">G422</f>
        <v>11850.9</v>
      </c>
      <c r="H421" s="20" t="n">
        <f aca="false">H422</f>
        <v>14814</v>
      </c>
    </row>
    <row r="422" customFormat="false" ht="15" hidden="false" customHeight="false" outlineLevel="0" collapsed="false">
      <c r="A422" s="23" t="s">
        <v>126</v>
      </c>
      <c r="B422" s="19" t="s">
        <v>700</v>
      </c>
      <c r="C422" s="19" t="s">
        <v>237</v>
      </c>
      <c r="D422" s="19" t="s">
        <v>35</v>
      </c>
      <c r="E422" s="22" t="s">
        <v>405</v>
      </c>
      <c r="F422" s="19" t="s">
        <v>127</v>
      </c>
      <c r="G422" s="20" t="n">
        <v>11850.9</v>
      </c>
      <c r="H422" s="20" t="n">
        <v>14814</v>
      </c>
    </row>
    <row r="423" customFormat="false" ht="30" hidden="false" customHeight="false" outlineLevel="0" collapsed="false">
      <c r="A423" s="30" t="s">
        <v>279</v>
      </c>
      <c r="B423" s="19" t="s">
        <v>700</v>
      </c>
      <c r="C423" s="19" t="s">
        <v>237</v>
      </c>
      <c r="D423" s="19" t="s">
        <v>35</v>
      </c>
      <c r="E423" s="22" t="s">
        <v>280</v>
      </c>
      <c r="F423" s="19"/>
      <c r="G423" s="20" t="n">
        <f aca="false">G427+G430+G424</f>
        <v>194167.2</v>
      </c>
      <c r="H423" s="20" t="n">
        <f aca="false">H427+H430+H424</f>
        <v>82571.9</v>
      </c>
    </row>
    <row r="424" customFormat="false" ht="45" hidden="false" customHeight="false" outlineLevel="0" collapsed="false">
      <c r="A424" s="30" t="s">
        <v>406</v>
      </c>
      <c r="B424" s="19" t="s">
        <v>700</v>
      </c>
      <c r="C424" s="19" t="s">
        <v>237</v>
      </c>
      <c r="D424" s="19" t="s">
        <v>35</v>
      </c>
      <c r="E424" s="22" t="s">
        <v>407</v>
      </c>
      <c r="F424" s="19"/>
      <c r="G424" s="20" t="n">
        <f aca="false">G425</f>
        <v>189899.1</v>
      </c>
      <c r="H424" s="20" t="n">
        <f aca="false">H425</f>
        <v>77392.5</v>
      </c>
    </row>
    <row r="425" customFormat="false" ht="45" hidden="false" customHeight="false" outlineLevel="0" collapsed="false">
      <c r="A425" s="23" t="s">
        <v>124</v>
      </c>
      <c r="B425" s="19" t="s">
        <v>700</v>
      </c>
      <c r="C425" s="19" t="s">
        <v>237</v>
      </c>
      <c r="D425" s="19" t="s">
        <v>35</v>
      </c>
      <c r="E425" s="22" t="s">
        <v>407</v>
      </c>
      <c r="F425" s="19" t="s">
        <v>125</v>
      </c>
      <c r="G425" s="20" t="n">
        <f aca="false">G426</f>
        <v>189899.1</v>
      </c>
      <c r="H425" s="20" t="n">
        <f aca="false">H426</f>
        <v>77392.5</v>
      </c>
    </row>
    <row r="426" customFormat="false" ht="15" hidden="false" customHeight="false" outlineLevel="0" collapsed="false">
      <c r="A426" s="23" t="s">
        <v>126</v>
      </c>
      <c r="B426" s="19" t="s">
        <v>700</v>
      </c>
      <c r="C426" s="19" t="s">
        <v>237</v>
      </c>
      <c r="D426" s="19" t="s">
        <v>35</v>
      </c>
      <c r="E426" s="22" t="s">
        <v>407</v>
      </c>
      <c r="F426" s="19" t="s">
        <v>127</v>
      </c>
      <c r="G426" s="20" t="n">
        <f aca="false">188000+1899.1</f>
        <v>189899.1</v>
      </c>
      <c r="H426" s="20" t="n">
        <f aca="false">76618.5+774</f>
        <v>77392.5</v>
      </c>
    </row>
    <row r="427" customFormat="false" ht="60" hidden="false" customHeight="false" outlineLevel="0" collapsed="false">
      <c r="A427" s="30" t="s">
        <v>408</v>
      </c>
      <c r="B427" s="19" t="s">
        <v>700</v>
      </c>
      <c r="C427" s="19" t="s">
        <v>237</v>
      </c>
      <c r="D427" s="19" t="s">
        <v>35</v>
      </c>
      <c r="E427" s="22" t="s">
        <v>409</v>
      </c>
      <c r="F427" s="19"/>
      <c r="G427" s="20" t="n">
        <f aca="false">G428</f>
        <v>170.9</v>
      </c>
      <c r="H427" s="20" t="n">
        <f aca="false">H428</f>
        <v>179.4</v>
      </c>
    </row>
    <row r="428" customFormat="false" ht="45" hidden="false" customHeight="false" outlineLevel="0" collapsed="false">
      <c r="A428" s="23" t="s">
        <v>124</v>
      </c>
      <c r="B428" s="19" t="s">
        <v>700</v>
      </c>
      <c r="C428" s="19" t="s">
        <v>237</v>
      </c>
      <c r="D428" s="19" t="s">
        <v>35</v>
      </c>
      <c r="E428" s="22" t="s">
        <v>409</v>
      </c>
      <c r="F428" s="19" t="s">
        <v>125</v>
      </c>
      <c r="G428" s="20" t="n">
        <f aca="false">G429</f>
        <v>170.9</v>
      </c>
      <c r="H428" s="20" t="n">
        <f aca="false">H429</f>
        <v>179.4</v>
      </c>
    </row>
    <row r="429" customFormat="false" ht="15" hidden="false" customHeight="false" outlineLevel="0" collapsed="false">
      <c r="A429" s="23" t="s">
        <v>126</v>
      </c>
      <c r="B429" s="19" t="s">
        <v>700</v>
      </c>
      <c r="C429" s="19" t="s">
        <v>237</v>
      </c>
      <c r="D429" s="19" t="s">
        <v>35</v>
      </c>
      <c r="E429" s="22" t="s">
        <v>409</v>
      </c>
      <c r="F429" s="19" t="s">
        <v>127</v>
      </c>
      <c r="G429" s="20" t="n">
        <v>170.9</v>
      </c>
      <c r="H429" s="20" t="n">
        <v>179.4</v>
      </c>
    </row>
    <row r="430" customFormat="false" ht="75" hidden="false" customHeight="false" outlineLevel="0" collapsed="false">
      <c r="A430" s="30" t="s">
        <v>410</v>
      </c>
      <c r="B430" s="19" t="s">
        <v>700</v>
      </c>
      <c r="C430" s="19" t="s">
        <v>237</v>
      </c>
      <c r="D430" s="19" t="s">
        <v>35</v>
      </c>
      <c r="E430" s="22" t="s">
        <v>411</v>
      </c>
      <c r="F430" s="19"/>
      <c r="G430" s="20" t="n">
        <f aca="false">G431</f>
        <v>4097.2</v>
      </c>
      <c r="H430" s="20" t="n">
        <f aca="false">H431</f>
        <v>5000</v>
      </c>
    </row>
    <row r="431" customFormat="false" ht="30" hidden="false" customHeight="false" outlineLevel="0" collapsed="false">
      <c r="A431" s="23" t="s">
        <v>44</v>
      </c>
      <c r="B431" s="19" t="s">
        <v>700</v>
      </c>
      <c r="C431" s="19" t="s">
        <v>237</v>
      </c>
      <c r="D431" s="19" t="s">
        <v>35</v>
      </c>
      <c r="E431" s="22" t="s">
        <v>411</v>
      </c>
      <c r="F431" s="19" t="s">
        <v>45</v>
      </c>
      <c r="G431" s="20" t="n">
        <f aca="false">G432</f>
        <v>4097.2</v>
      </c>
      <c r="H431" s="20" t="n">
        <f aca="false">H432</f>
        <v>5000</v>
      </c>
    </row>
    <row r="432" customFormat="false" ht="45" hidden="false" customHeight="false" outlineLevel="0" collapsed="false">
      <c r="A432" s="23" t="s">
        <v>46</v>
      </c>
      <c r="B432" s="19" t="s">
        <v>700</v>
      </c>
      <c r="C432" s="19" t="s">
        <v>237</v>
      </c>
      <c r="D432" s="19" t="s">
        <v>35</v>
      </c>
      <c r="E432" s="22" t="s">
        <v>411</v>
      </c>
      <c r="F432" s="19" t="s">
        <v>47</v>
      </c>
      <c r="G432" s="20" t="n">
        <f aca="false">15000-10902.8</f>
        <v>4097.2</v>
      </c>
      <c r="H432" s="20" t="n">
        <f aca="false">15000-10000</f>
        <v>5000</v>
      </c>
    </row>
    <row r="433" customFormat="false" ht="15" hidden="false" customHeight="false" outlineLevel="0" collapsed="false">
      <c r="A433" s="21" t="s">
        <v>283</v>
      </c>
      <c r="B433" s="19" t="s">
        <v>700</v>
      </c>
      <c r="C433" s="19" t="s">
        <v>237</v>
      </c>
      <c r="D433" s="19" t="s">
        <v>35</v>
      </c>
      <c r="E433" s="22" t="s">
        <v>284</v>
      </c>
      <c r="F433" s="25"/>
      <c r="G433" s="20" t="n">
        <f aca="false">G434</f>
        <v>56849</v>
      </c>
      <c r="H433" s="20" t="n">
        <f aca="false">H434</f>
        <v>62533.5</v>
      </c>
    </row>
    <row r="434" customFormat="false" ht="45" hidden="false" customHeight="false" outlineLevel="0" collapsed="false">
      <c r="A434" s="30" t="s">
        <v>285</v>
      </c>
      <c r="B434" s="19" t="s">
        <v>700</v>
      </c>
      <c r="C434" s="19" t="s">
        <v>237</v>
      </c>
      <c r="D434" s="19" t="s">
        <v>35</v>
      </c>
      <c r="E434" s="22" t="s">
        <v>286</v>
      </c>
      <c r="F434" s="25"/>
      <c r="G434" s="20" t="n">
        <f aca="false">G435+G438+G441+G444+G447</f>
        <v>56849</v>
      </c>
      <c r="H434" s="20" t="n">
        <f aca="false">H435+H438+H441+H444+H447</f>
        <v>62533.5</v>
      </c>
    </row>
    <row r="435" customFormat="false" ht="30" hidden="false" customHeight="false" outlineLevel="0" collapsed="false">
      <c r="A435" s="30" t="s">
        <v>412</v>
      </c>
      <c r="B435" s="19" t="s">
        <v>700</v>
      </c>
      <c r="C435" s="19" t="s">
        <v>237</v>
      </c>
      <c r="D435" s="19" t="s">
        <v>35</v>
      </c>
      <c r="E435" s="22" t="s">
        <v>413</v>
      </c>
      <c r="F435" s="25"/>
      <c r="G435" s="20" t="n">
        <f aca="false">G436</f>
        <v>11211</v>
      </c>
      <c r="H435" s="20" t="n">
        <f aca="false">H436</f>
        <v>13590.5</v>
      </c>
    </row>
    <row r="436" customFormat="false" ht="45" hidden="false" customHeight="false" outlineLevel="0" collapsed="false">
      <c r="A436" s="23" t="s">
        <v>124</v>
      </c>
      <c r="B436" s="19" t="s">
        <v>700</v>
      </c>
      <c r="C436" s="19" t="s">
        <v>237</v>
      </c>
      <c r="D436" s="19" t="s">
        <v>35</v>
      </c>
      <c r="E436" s="22" t="s">
        <v>413</v>
      </c>
      <c r="F436" s="19" t="s">
        <v>125</v>
      </c>
      <c r="G436" s="20" t="n">
        <f aca="false">G437</f>
        <v>11211</v>
      </c>
      <c r="H436" s="20" t="n">
        <f aca="false">H437</f>
        <v>13590.5</v>
      </c>
    </row>
    <row r="437" customFormat="false" ht="15" hidden="false" customHeight="false" outlineLevel="0" collapsed="false">
      <c r="A437" s="23" t="s">
        <v>126</v>
      </c>
      <c r="B437" s="19" t="s">
        <v>700</v>
      </c>
      <c r="C437" s="19" t="s">
        <v>237</v>
      </c>
      <c r="D437" s="19" t="s">
        <v>35</v>
      </c>
      <c r="E437" s="22" t="s">
        <v>413</v>
      </c>
      <c r="F437" s="19" t="s">
        <v>127</v>
      </c>
      <c r="G437" s="20" t="n">
        <f aca="false">19974+1500+4830+6300+12649+703+315+840+2100-38000</f>
        <v>11211</v>
      </c>
      <c r="H437" s="20" t="n">
        <f aca="false">20973+1500+5071.5+6615+13282+731+331+882+2205-38000</f>
        <v>13590.5</v>
      </c>
    </row>
    <row r="438" customFormat="false" ht="45" hidden="false" customHeight="false" outlineLevel="0" collapsed="false">
      <c r="A438" s="23" t="s">
        <v>414</v>
      </c>
      <c r="B438" s="19" t="s">
        <v>700</v>
      </c>
      <c r="C438" s="19" t="s">
        <v>237</v>
      </c>
      <c r="D438" s="19" t="s">
        <v>35</v>
      </c>
      <c r="E438" s="22" t="s">
        <v>415</v>
      </c>
      <c r="F438" s="19"/>
      <c r="G438" s="20" t="n">
        <f aca="false">G439</f>
        <v>10894</v>
      </c>
      <c r="H438" s="20" t="n">
        <f aca="false">H439</f>
        <v>11159</v>
      </c>
    </row>
    <row r="439" customFormat="false" ht="45" hidden="false" customHeight="false" outlineLevel="0" collapsed="false">
      <c r="A439" s="23" t="s">
        <v>124</v>
      </c>
      <c r="B439" s="19" t="s">
        <v>700</v>
      </c>
      <c r="C439" s="19" t="s">
        <v>237</v>
      </c>
      <c r="D439" s="19" t="s">
        <v>35</v>
      </c>
      <c r="E439" s="22" t="s">
        <v>415</v>
      </c>
      <c r="F439" s="19" t="s">
        <v>125</v>
      </c>
      <c r="G439" s="20" t="n">
        <f aca="false">G440</f>
        <v>10894</v>
      </c>
      <c r="H439" s="20" t="n">
        <f aca="false">H440</f>
        <v>11159</v>
      </c>
    </row>
    <row r="440" customFormat="false" ht="15" hidden="false" customHeight="false" outlineLevel="0" collapsed="false">
      <c r="A440" s="23" t="s">
        <v>126</v>
      </c>
      <c r="B440" s="19" t="s">
        <v>700</v>
      </c>
      <c r="C440" s="19" t="s">
        <v>237</v>
      </c>
      <c r="D440" s="19" t="s">
        <v>35</v>
      </c>
      <c r="E440" s="22" t="s">
        <v>415</v>
      </c>
      <c r="F440" s="19" t="s">
        <v>127</v>
      </c>
      <c r="G440" s="20" t="n">
        <f aca="false">12894-2000</f>
        <v>10894</v>
      </c>
      <c r="H440" s="20" t="n">
        <f aca="false">13659-2500</f>
        <v>11159</v>
      </c>
    </row>
    <row r="441" customFormat="false" ht="60" hidden="false" customHeight="false" outlineLevel="0" collapsed="false">
      <c r="A441" s="23" t="s">
        <v>416</v>
      </c>
      <c r="B441" s="19" t="s">
        <v>700</v>
      </c>
      <c r="C441" s="19" t="s">
        <v>237</v>
      </c>
      <c r="D441" s="19" t="s">
        <v>35</v>
      </c>
      <c r="E441" s="22" t="s">
        <v>417</v>
      </c>
      <c r="F441" s="19"/>
      <c r="G441" s="20" t="n">
        <f aca="false">G442</f>
        <v>21204</v>
      </c>
      <c r="H441" s="20" t="n">
        <f aca="false">H442</f>
        <v>23492</v>
      </c>
    </row>
    <row r="442" customFormat="false" ht="45" hidden="false" customHeight="false" outlineLevel="0" collapsed="false">
      <c r="A442" s="23" t="s">
        <v>124</v>
      </c>
      <c r="B442" s="19" t="s">
        <v>700</v>
      </c>
      <c r="C442" s="19" t="s">
        <v>237</v>
      </c>
      <c r="D442" s="19" t="s">
        <v>35</v>
      </c>
      <c r="E442" s="22" t="s">
        <v>417</v>
      </c>
      <c r="F442" s="19" t="s">
        <v>125</v>
      </c>
      <c r="G442" s="20" t="n">
        <f aca="false">G443</f>
        <v>21204</v>
      </c>
      <c r="H442" s="20" t="n">
        <f aca="false">H443</f>
        <v>23492</v>
      </c>
    </row>
    <row r="443" customFormat="false" ht="15" hidden="false" customHeight="false" outlineLevel="0" collapsed="false">
      <c r="A443" s="23" t="s">
        <v>126</v>
      </c>
      <c r="B443" s="19" t="s">
        <v>700</v>
      </c>
      <c r="C443" s="19" t="s">
        <v>237</v>
      </c>
      <c r="D443" s="19" t="s">
        <v>35</v>
      </c>
      <c r="E443" s="22" t="s">
        <v>417</v>
      </c>
      <c r="F443" s="19" t="s">
        <v>127</v>
      </c>
      <c r="G443" s="20" t="n">
        <f aca="false">32204-11000</f>
        <v>21204</v>
      </c>
      <c r="H443" s="20" t="n">
        <f aca="false">33492-10000</f>
        <v>23492</v>
      </c>
    </row>
    <row r="444" customFormat="false" ht="45" hidden="false" customHeight="false" outlineLevel="0" collapsed="false">
      <c r="A444" s="23" t="s">
        <v>418</v>
      </c>
      <c r="B444" s="19" t="s">
        <v>700</v>
      </c>
      <c r="C444" s="19" t="s">
        <v>237</v>
      </c>
      <c r="D444" s="19" t="s">
        <v>35</v>
      </c>
      <c r="E444" s="22" t="s">
        <v>419</v>
      </c>
      <c r="F444" s="19"/>
      <c r="G444" s="20" t="n">
        <f aca="false">G445</f>
        <v>12000</v>
      </c>
      <c r="H444" s="20" t="n">
        <f aca="false">H445</f>
        <v>12000</v>
      </c>
    </row>
    <row r="445" customFormat="false" ht="45" hidden="false" customHeight="false" outlineLevel="0" collapsed="false">
      <c r="A445" s="23" t="s">
        <v>124</v>
      </c>
      <c r="B445" s="19" t="s">
        <v>700</v>
      </c>
      <c r="C445" s="19" t="s">
        <v>237</v>
      </c>
      <c r="D445" s="19" t="s">
        <v>35</v>
      </c>
      <c r="E445" s="22" t="s">
        <v>419</v>
      </c>
      <c r="F445" s="19" t="s">
        <v>125</v>
      </c>
      <c r="G445" s="20" t="n">
        <f aca="false">G446</f>
        <v>12000</v>
      </c>
      <c r="H445" s="20" t="n">
        <f aca="false">H446</f>
        <v>12000</v>
      </c>
    </row>
    <row r="446" customFormat="false" ht="15" hidden="false" customHeight="false" outlineLevel="0" collapsed="false">
      <c r="A446" s="23" t="s">
        <v>126</v>
      </c>
      <c r="B446" s="19" t="s">
        <v>700</v>
      </c>
      <c r="C446" s="19" t="s">
        <v>237</v>
      </c>
      <c r="D446" s="19" t="s">
        <v>35</v>
      </c>
      <c r="E446" s="22" t="s">
        <v>419</v>
      </c>
      <c r="F446" s="19" t="s">
        <v>127</v>
      </c>
      <c r="G446" s="20" t="n">
        <v>12000</v>
      </c>
      <c r="H446" s="20" t="n">
        <v>12000</v>
      </c>
    </row>
    <row r="447" customFormat="false" ht="45" hidden="false" customHeight="false" outlineLevel="0" collapsed="false">
      <c r="A447" s="30" t="s">
        <v>420</v>
      </c>
      <c r="B447" s="19" t="s">
        <v>700</v>
      </c>
      <c r="C447" s="19" t="s">
        <v>237</v>
      </c>
      <c r="D447" s="19" t="s">
        <v>35</v>
      </c>
      <c r="E447" s="22" t="s">
        <v>421</v>
      </c>
      <c r="F447" s="25"/>
      <c r="G447" s="20" t="n">
        <f aca="false">G448</f>
        <v>1540</v>
      </c>
      <c r="H447" s="20" t="n">
        <f aca="false">H448</f>
        <v>2292</v>
      </c>
    </row>
    <row r="448" customFormat="false" ht="45" hidden="false" customHeight="false" outlineLevel="0" collapsed="false">
      <c r="A448" s="23" t="s">
        <v>124</v>
      </c>
      <c r="B448" s="19" t="s">
        <v>700</v>
      </c>
      <c r="C448" s="19" t="s">
        <v>237</v>
      </c>
      <c r="D448" s="19" t="s">
        <v>35</v>
      </c>
      <c r="E448" s="22" t="s">
        <v>421</v>
      </c>
      <c r="F448" s="19" t="s">
        <v>125</v>
      </c>
      <c r="G448" s="20" t="n">
        <f aca="false">G449</f>
        <v>1540</v>
      </c>
      <c r="H448" s="20" t="n">
        <f aca="false">H449</f>
        <v>2292</v>
      </c>
    </row>
    <row r="449" customFormat="false" ht="15" hidden="false" customHeight="false" outlineLevel="0" collapsed="false">
      <c r="A449" s="23" t="s">
        <v>126</v>
      </c>
      <c r="B449" s="19" t="s">
        <v>700</v>
      </c>
      <c r="C449" s="19" t="s">
        <v>237</v>
      </c>
      <c r="D449" s="19" t="s">
        <v>35</v>
      </c>
      <c r="E449" s="22" t="s">
        <v>421</v>
      </c>
      <c r="F449" s="19" t="s">
        <v>127</v>
      </c>
      <c r="G449" s="20" t="n">
        <f aca="false">5040-3500</f>
        <v>1540</v>
      </c>
      <c r="H449" s="20" t="n">
        <f aca="false">5292-3000</f>
        <v>2292</v>
      </c>
    </row>
    <row r="450" customFormat="false" ht="30" hidden="false" customHeight="false" outlineLevel="0" collapsed="false">
      <c r="A450" s="23" t="s">
        <v>422</v>
      </c>
      <c r="B450" s="19" t="s">
        <v>700</v>
      </c>
      <c r="C450" s="19" t="s">
        <v>237</v>
      </c>
      <c r="D450" s="19" t="s">
        <v>237</v>
      </c>
      <c r="E450" s="19"/>
      <c r="F450" s="19"/>
      <c r="G450" s="20" t="n">
        <f aca="false">G461+G469+G451</f>
        <v>44372.2</v>
      </c>
      <c r="H450" s="20" t="n">
        <f aca="false">H461+H469+H451</f>
        <v>46871.3</v>
      </c>
    </row>
    <row r="451" customFormat="false" ht="45" hidden="false" customHeight="false" outlineLevel="0" collapsed="false">
      <c r="A451" s="21" t="s">
        <v>116</v>
      </c>
      <c r="B451" s="19" t="s">
        <v>700</v>
      </c>
      <c r="C451" s="19" t="s">
        <v>237</v>
      </c>
      <c r="D451" s="19" t="s">
        <v>237</v>
      </c>
      <c r="E451" s="22" t="s">
        <v>117</v>
      </c>
      <c r="F451" s="19"/>
      <c r="G451" s="20" t="n">
        <f aca="false">G452</f>
        <v>8621.9</v>
      </c>
      <c r="H451" s="20" t="n">
        <f aca="false">H452</f>
        <v>8739.3</v>
      </c>
    </row>
    <row r="452" customFormat="false" ht="30" hidden="false" customHeight="false" outlineLevel="0" collapsed="false">
      <c r="A452" s="21" t="s">
        <v>118</v>
      </c>
      <c r="B452" s="19" t="s">
        <v>700</v>
      </c>
      <c r="C452" s="19" t="s">
        <v>237</v>
      </c>
      <c r="D452" s="19" t="s">
        <v>237</v>
      </c>
      <c r="E452" s="22" t="s">
        <v>119</v>
      </c>
      <c r="F452" s="19"/>
      <c r="G452" s="20" t="n">
        <f aca="false">G453</f>
        <v>8621.9</v>
      </c>
      <c r="H452" s="20" t="n">
        <f aca="false">H453</f>
        <v>8739.3</v>
      </c>
    </row>
    <row r="453" customFormat="false" ht="30" hidden="false" customHeight="false" outlineLevel="0" collapsed="false">
      <c r="A453" s="30" t="s">
        <v>390</v>
      </c>
      <c r="B453" s="19" t="s">
        <v>700</v>
      </c>
      <c r="C453" s="19" t="s">
        <v>237</v>
      </c>
      <c r="D453" s="19" t="s">
        <v>237</v>
      </c>
      <c r="E453" s="22" t="s">
        <v>391</v>
      </c>
      <c r="F453" s="19"/>
      <c r="G453" s="20" t="n">
        <f aca="false">G454</f>
        <v>8621.9</v>
      </c>
      <c r="H453" s="20" t="n">
        <f aca="false">H454</f>
        <v>8739.3</v>
      </c>
    </row>
    <row r="454" customFormat="false" ht="45" hidden="false" customHeight="false" outlineLevel="0" collapsed="false">
      <c r="A454" s="30" t="s">
        <v>423</v>
      </c>
      <c r="B454" s="19" t="s">
        <v>700</v>
      </c>
      <c r="C454" s="19" t="s">
        <v>237</v>
      </c>
      <c r="D454" s="19" t="s">
        <v>237</v>
      </c>
      <c r="E454" s="45" t="s">
        <v>424</v>
      </c>
      <c r="F454" s="25"/>
      <c r="G454" s="20" t="n">
        <f aca="false">G455+G457+G459</f>
        <v>8621.9</v>
      </c>
      <c r="H454" s="20" t="n">
        <f aca="false">H455+H457+H459</f>
        <v>8739.3</v>
      </c>
    </row>
    <row r="455" customFormat="false" ht="75" hidden="false" customHeight="false" outlineLevel="0" collapsed="false">
      <c r="A455" s="26" t="s">
        <v>30</v>
      </c>
      <c r="B455" s="19" t="s">
        <v>700</v>
      </c>
      <c r="C455" s="19" t="s">
        <v>237</v>
      </c>
      <c r="D455" s="19" t="s">
        <v>237</v>
      </c>
      <c r="E455" s="45" t="s">
        <v>424</v>
      </c>
      <c r="F455" s="19" t="s">
        <v>31</v>
      </c>
      <c r="G455" s="20" t="n">
        <f aca="false">G456</f>
        <v>8057.9</v>
      </c>
      <c r="H455" s="20" t="n">
        <f aca="false">H456</f>
        <v>8057.9</v>
      </c>
    </row>
    <row r="456" customFormat="false" ht="30" hidden="false" customHeight="false" outlineLevel="0" collapsed="false">
      <c r="A456" s="26" t="s">
        <v>108</v>
      </c>
      <c r="B456" s="19" t="s">
        <v>700</v>
      </c>
      <c r="C456" s="19" t="s">
        <v>237</v>
      </c>
      <c r="D456" s="19" t="s">
        <v>237</v>
      </c>
      <c r="E456" s="45" t="s">
        <v>424</v>
      </c>
      <c r="F456" s="19" t="s">
        <v>109</v>
      </c>
      <c r="G456" s="20" t="n">
        <v>8057.9</v>
      </c>
      <c r="H456" s="20" t="n">
        <v>8057.9</v>
      </c>
    </row>
    <row r="457" customFormat="false" ht="30" hidden="false" customHeight="false" outlineLevel="0" collapsed="false">
      <c r="A457" s="23" t="s">
        <v>44</v>
      </c>
      <c r="B457" s="19" t="s">
        <v>700</v>
      </c>
      <c r="C457" s="19" t="s">
        <v>237</v>
      </c>
      <c r="D457" s="19" t="s">
        <v>237</v>
      </c>
      <c r="E457" s="45" t="s">
        <v>424</v>
      </c>
      <c r="F457" s="19" t="s">
        <v>45</v>
      </c>
      <c r="G457" s="20" t="n">
        <f aca="false">G458</f>
        <v>563.6</v>
      </c>
      <c r="H457" s="20" t="n">
        <f aca="false">H458</f>
        <v>681</v>
      </c>
    </row>
    <row r="458" customFormat="false" ht="45" hidden="false" customHeight="false" outlineLevel="0" collapsed="false">
      <c r="A458" s="23" t="s">
        <v>46</v>
      </c>
      <c r="B458" s="19" t="s">
        <v>700</v>
      </c>
      <c r="C458" s="19" t="s">
        <v>237</v>
      </c>
      <c r="D458" s="19" t="s">
        <v>237</v>
      </c>
      <c r="E458" s="45" t="s">
        <v>424</v>
      </c>
      <c r="F458" s="19" t="s">
        <v>47</v>
      </c>
      <c r="G458" s="20" t="n">
        <f aca="false">533.6+30</f>
        <v>563.6</v>
      </c>
      <c r="H458" s="20" t="n">
        <f aca="false">651+30</f>
        <v>681</v>
      </c>
    </row>
    <row r="459" customFormat="false" ht="15" hidden="false" customHeight="false" outlineLevel="0" collapsed="false">
      <c r="A459" s="23" t="s">
        <v>60</v>
      </c>
      <c r="B459" s="19" t="s">
        <v>700</v>
      </c>
      <c r="C459" s="19" t="s">
        <v>237</v>
      </c>
      <c r="D459" s="19" t="s">
        <v>237</v>
      </c>
      <c r="E459" s="45" t="s">
        <v>424</v>
      </c>
      <c r="F459" s="19" t="s">
        <v>61</v>
      </c>
      <c r="G459" s="20" t="n">
        <f aca="false">G460</f>
        <v>0.4</v>
      </c>
      <c r="H459" s="20" t="n">
        <f aca="false">H460</f>
        <v>0.4</v>
      </c>
    </row>
    <row r="460" customFormat="false" ht="15" hidden="false" customHeight="false" outlineLevel="0" collapsed="false">
      <c r="A460" s="26" t="s">
        <v>62</v>
      </c>
      <c r="B460" s="19" t="s">
        <v>700</v>
      </c>
      <c r="C460" s="19" t="s">
        <v>237</v>
      </c>
      <c r="D460" s="19" t="s">
        <v>237</v>
      </c>
      <c r="E460" s="45" t="s">
        <v>424</v>
      </c>
      <c r="F460" s="19" t="s">
        <v>63</v>
      </c>
      <c r="G460" s="20" t="n">
        <v>0.4</v>
      </c>
      <c r="H460" s="20" t="n">
        <v>0.4</v>
      </c>
    </row>
    <row r="461" customFormat="false" ht="30" hidden="false" customHeight="false" outlineLevel="0" collapsed="false">
      <c r="A461" s="21" t="s">
        <v>371</v>
      </c>
      <c r="B461" s="19" t="s">
        <v>700</v>
      </c>
      <c r="C461" s="19" t="s">
        <v>237</v>
      </c>
      <c r="D461" s="19" t="s">
        <v>237</v>
      </c>
      <c r="E461" s="22" t="s">
        <v>372</v>
      </c>
      <c r="F461" s="19"/>
      <c r="G461" s="20" t="n">
        <f aca="false">G462</f>
        <v>632</v>
      </c>
      <c r="H461" s="20" t="n">
        <f aca="false">H462</f>
        <v>632</v>
      </c>
    </row>
    <row r="462" customFormat="false" ht="15" hidden="false" customHeight="false" outlineLevel="0" collapsed="false">
      <c r="A462" s="21" t="s">
        <v>146</v>
      </c>
      <c r="B462" s="19" t="s">
        <v>700</v>
      </c>
      <c r="C462" s="19" t="s">
        <v>237</v>
      </c>
      <c r="D462" s="19" t="s">
        <v>237</v>
      </c>
      <c r="E462" s="22" t="s">
        <v>425</v>
      </c>
      <c r="F462" s="19"/>
      <c r="G462" s="20" t="n">
        <f aca="false">G463</f>
        <v>632</v>
      </c>
      <c r="H462" s="20" t="n">
        <f aca="false">H463</f>
        <v>632</v>
      </c>
    </row>
    <row r="463" customFormat="false" ht="45" hidden="false" customHeight="false" outlineLevel="0" collapsed="false">
      <c r="A463" s="30" t="s">
        <v>426</v>
      </c>
      <c r="B463" s="19" t="s">
        <v>700</v>
      </c>
      <c r="C463" s="19" t="s">
        <v>237</v>
      </c>
      <c r="D463" s="19" t="s">
        <v>237</v>
      </c>
      <c r="E463" s="22" t="s">
        <v>427</v>
      </c>
      <c r="F463" s="19"/>
      <c r="G463" s="20" t="n">
        <f aca="false">G464</f>
        <v>632</v>
      </c>
      <c r="H463" s="20" t="n">
        <f aca="false">H464</f>
        <v>632</v>
      </c>
    </row>
    <row r="464" customFormat="false" ht="60" hidden="false" customHeight="false" outlineLevel="0" collapsed="false">
      <c r="A464" s="30" t="s">
        <v>428</v>
      </c>
      <c r="B464" s="19" t="s">
        <v>700</v>
      </c>
      <c r="C464" s="19" t="s">
        <v>237</v>
      </c>
      <c r="D464" s="19" t="s">
        <v>237</v>
      </c>
      <c r="E464" s="22" t="s">
        <v>429</v>
      </c>
      <c r="F464" s="19"/>
      <c r="G464" s="20" t="n">
        <f aca="false">G465+G467</f>
        <v>632</v>
      </c>
      <c r="H464" s="20" t="n">
        <f aca="false">H465+H467</f>
        <v>632</v>
      </c>
    </row>
    <row r="465" customFormat="false" ht="75" hidden="false" customHeight="false" outlineLevel="0" collapsed="false">
      <c r="A465" s="23" t="s">
        <v>30</v>
      </c>
      <c r="B465" s="19" t="s">
        <v>700</v>
      </c>
      <c r="C465" s="19" t="s">
        <v>237</v>
      </c>
      <c r="D465" s="19" t="s">
        <v>237</v>
      </c>
      <c r="E465" s="22" t="s">
        <v>429</v>
      </c>
      <c r="F465" s="19" t="s">
        <v>31</v>
      </c>
      <c r="G465" s="20" t="n">
        <f aca="false">G466</f>
        <v>582.1</v>
      </c>
      <c r="H465" s="20" t="n">
        <f aca="false">H466</f>
        <v>582.1</v>
      </c>
    </row>
    <row r="466" customFormat="false" ht="30" hidden="false" customHeight="false" outlineLevel="0" collapsed="false">
      <c r="A466" s="23" t="s">
        <v>32</v>
      </c>
      <c r="B466" s="19" t="s">
        <v>700</v>
      </c>
      <c r="C466" s="19" t="s">
        <v>237</v>
      </c>
      <c r="D466" s="19" t="s">
        <v>237</v>
      </c>
      <c r="E466" s="22" t="s">
        <v>429</v>
      </c>
      <c r="F466" s="19" t="s">
        <v>33</v>
      </c>
      <c r="G466" s="20" t="n">
        <v>582.1</v>
      </c>
      <c r="H466" s="20" t="n">
        <v>582.1</v>
      </c>
    </row>
    <row r="467" customFormat="false" ht="30" hidden="false" customHeight="false" outlineLevel="0" collapsed="false">
      <c r="A467" s="23" t="s">
        <v>44</v>
      </c>
      <c r="B467" s="19" t="s">
        <v>700</v>
      </c>
      <c r="C467" s="19" t="s">
        <v>237</v>
      </c>
      <c r="D467" s="19" t="s">
        <v>237</v>
      </c>
      <c r="E467" s="22" t="s">
        <v>429</v>
      </c>
      <c r="F467" s="19" t="s">
        <v>45</v>
      </c>
      <c r="G467" s="20" t="n">
        <f aca="false">G468</f>
        <v>49.9</v>
      </c>
      <c r="H467" s="20" t="n">
        <f aca="false">H468</f>
        <v>49.9</v>
      </c>
    </row>
    <row r="468" customFormat="false" ht="45" hidden="false" customHeight="false" outlineLevel="0" collapsed="false">
      <c r="A468" s="23" t="s">
        <v>46</v>
      </c>
      <c r="B468" s="19" t="s">
        <v>700</v>
      </c>
      <c r="C468" s="19" t="s">
        <v>237</v>
      </c>
      <c r="D468" s="19" t="s">
        <v>237</v>
      </c>
      <c r="E468" s="22" t="s">
        <v>429</v>
      </c>
      <c r="F468" s="19" t="s">
        <v>47</v>
      </c>
      <c r="G468" s="20" t="n">
        <v>49.9</v>
      </c>
      <c r="H468" s="20" t="n">
        <v>49.9</v>
      </c>
    </row>
    <row r="469" customFormat="false" ht="30" hidden="false" customHeight="false" outlineLevel="0" collapsed="false">
      <c r="A469" s="21" t="s">
        <v>275</v>
      </c>
      <c r="B469" s="19" t="s">
        <v>700</v>
      </c>
      <c r="C469" s="19" t="s">
        <v>237</v>
      </c>
      <c r="D469" s="19" t="s">
        <v>237</v>
      </c>
      <c r="E469" s="22" t="s">
        <v>276</v>
      </c>
      <c r="F469" s="19"/>
      <c r="G469" s="20" t="n">
        <f aca="false">G470</f>
        <v>35118.3</v>
      </c>
      <c r="H469" s="20" t="n">
        <f aca="false">H470</f>
        <v>37500</v>
      </c>
    </row>
    <row r="470" customFormat="false" ht="15" hidden="false" customHeight="false" outlineLevel="0" collapsed="false">
      <c r="A470" s="21" t="s">
        <v>283</v>
      </c>
      <c r="B470" s="19" t="s">
        <v>700</v>
      </c>
      <c r="C470" s="19" t="s">
        <v>237</v>
      </c>
      <c r="D470" s="19" t="s">
        <v>237</v>
      </c>
      <c r="E470" s="22" t="s">
        <v>284</v>
      </c>
      <c r="F470" s="19"/>
      <c r="G470" s="20" t="n">
        <f aca="false">G471</f>
        <v>35118.3</v>
      </c>
      <c r="H470" s="20" t="n">
        <f aca="false">H471</f>
        <v>37500</v>
      </c>
    </row>
    <row r="471" customFormat="false" ht="45" hidden="false" customHeight="false" outlineLevel="0" collapsed="false">
      <c r="A471" s="30" t="s">
        <v>285</v>
      </c>
      <c r="B471" s="19" t="s">
        <v>700</v>
      </c>
      <c r="C471" s="19" t="s">
        <v>237</v>
      </c>
      <c r="D471" s="19" t="s">
        <v>237</v>
      </c>
      <c r="E471" s="22" t="s">
        <v>286</v>
      </c>
      <c r="F471" s="19"/>
      <c r="G471" s="20" t="n">
        <f aca="false">G472</f>
        <v>35118.3</v>
      </c>
      <c r="H471" s="20" t="n">
        <f aca="false">H472</f>
        <v>37500</v>
      </c>
    </row>
    <row r="472" customFormat="false" ht="45" hidden="false" customHeight="false" outlineLevel="0" collapsed="false">
      <c r="A472" s="30" t="s">
        <v>430</v>
      </c>
      <c r="B472" s="19" t="s">
        <v>700</v>
      </c>
      <c r="C472" s="19" t="s">
        <v>237</v>
      </c>
      <c r="D472" s="19" t="s">
        <v>237</v>
      </c>
      <c r="E472" s="22" t="s">
        <v>431</v>
      </c>
      <c r="F472" s="25"/>
      <c r="G472" s="20" t="n">
        <f aca="false">G473</f>
        <v>35118.3</v>
      </c>
      <c r="H472" s="20" t="n">
        <f aca="false">H473</f>
        <v>37500</v>
      </c>
    </row>
    <row r="473" customFormat="false" ht="45" hidden="false" customHeight="false" outlineLevel="0" collapsed="false">
      <c r="A473" s="23" t="s">
        <v>124</v>
      </c>
      <c r="B473" s="19" t="s">
        <v>700</v>
      </c>
      <c r="C473" s="19" t="s">
        <v>237</v>
      </c>
      <c r="D473" s="19" t="s">
        <v>237</v>
      </c>
      <c r="E473" s="22" t="s">
        <v>431</v>
      </c>
      <c r="F473" s="19" t="s">
        <v>125</v>
      </c>
      <c r="G473" s="20" t="n">
        <f aca="false">G474</f>
        <v>35118.3</v>
      </c>
      <c r="H473" s="20" t="n">
        <f aca="false">H474</f>
        <v>37500</v>
      </c>
    </row>
    <row r="474" customFormat="false" ht="15" hidden="false" customHeight="false" outlineLevel="0" collapsed="false">
      <c r="A474" s="23" t="s">
        <v>126</v>
      </c>
      <c r="B474" s="19" t="s">
        <v>700</v>
      </c>
      <c r="C474" s="19" t="s">
        <v>237</v>
      </c>
      <c r="D474" s="19" t="s">
        <v>237</v>
      </c>
      <c r="E474" s="22" t="s">
        <v>431</v>
      </c>
      <c r="F474" s="19" t="s">
        <v>127</v>
      </c>
      <c r="G474" s="20" t="n">
        <v>35118.3</v>
      </c>
      <c r="H474" s="20" t="n">
        <v>37500</v>
      </c>
    </row>
    <row r="475" customFormat="false" ht="15" hidden="false" customHeight="false" outlineLevel="0" collapsed="false">
      <c r="A475" s="18" t="s">
        <v>432</v>
      </c>
      <c r="B475" s="19" t="s">
        <v>700</v>
      </c>
      <c r="C475" s="19" t="s">
        <v>77</v>
      </c>
      <c r="D475" s="19"/>
      <c r="E475" s="19"/>
      <c r="F475" s="19"/>
      <c r="G475" s="20" t="n">
        <f aca="false">G476</f>
        <v>1729</v>
      </c>
      <c r="H475" s="20" t="n">
        <f aca="false">H476</f>
        <v>2980</v>
      </c>
    </row>
    <row r="476" customFormat="false" ht="30" hidden="false" customHeight="false" outlineLevel="0" collapsed="false">
      <c r="A476" s="18" t="s">
        <v>433</v>
      </c>
      <c r="B476" s="19" t="s">
        <v>700</v>
      </c>
      <c r="C476" s="19" t="s">
        <v>77</v>
      </c>
      <c r="D476" s="19" t="s">
        <v>35</v>
      </c>
      <c r="E476" s="19"/>
      <c r="F476" s="19"/>
      <c r="G476" s="20" t="n">
        <f aca="false">G477</f>
        <v>1729</v>
      </c>
      <c r="H476" s="20" t="n">
        <f aca="false">H477</f>
        <v>2980</v>
      </c>
    </row>
    <row r="477" customFormat="false" ht="30" hidden="false" customHeight="false" outlineLevel="0" collapsed="false">
      <c r="A477" s="21" t="s">
        <v>434</v>
      </c>
      <c r="B477" s="19" t="s">
        <v>700</v>
      </c>
      <c r="C477" s="19" t="s">
        <v>77</v>
      </c>
      <c r="D477" s="19" t="s">
        <v>35</v>
      </c>
      <c r="E477" s="22" t="s">
        <v>435</v>
      </c>
      <c r="F477" s="19"/>
      <c r="G477" s="20" t="n">
        <f aca="false">G478+G489+G494</f>
        <v>1729</v>
      </c>
      <c r="H477" s="20" t="n">
        <f aca="false">H478+H489+H494</f>
        <v>2980</v>
      </c>
    </row>
    <row r="478" customFormat="false" ht="15" hidden="false" customHeight="false" outlineLevel="0" collapsed="false">
      <c r="A478" s="21" t="s">
        <v>436</v>
      </c>
      <c r="B478" s="19" t="s">
        <v>700</v>
      </c>
      <c r="C478" s="19" t="s">
        <v>77</v>
      </c>
      <c r="D478" s="19" t="s">
        <v>35</v>
      </c>
      <c r="E478" s="22" t="s">
        <v>437</v>
      </c>
      <c r="F478" s="19"/>
      <c r="G478" s="20" t="n">
        <f aca="false">G479+G485</f>
        <v>546</v>
      </c>
      <c r="H478" s="20" t="n">
        <f aca="false">H479+H485</f>
        <v>1120</v>
      </c>
    </row>
    <row r="479" customFormat="false" ht="60" hidden="false" customHeight="false" outlineLevel="0" collapsed="false">
      <c r="A479" s="30" t="s">
        <v>438</v>
      </c>
      <c r="B479" s="19" t="s">
        <v>700</v>
      </c>
      <c r="C479" s="19" t="s">
        <v>77</v>
      </c>
      <c r="D479" s="19" t="s">
        <v>35</v>
      </c>
      <c r="E479" s="22" t="s">
        <v>439</v>
      </c>
      <c r="F479" s="19"/>
      <c r="G479" s="20" t="n">
        <f aca="false">G480</f>
        <v>480</v>
      </c>
      <c r="H479" s="20" t="n">
        <f aca="false">H480</f>
        <v>1050</v>
      </c>
    </row>
    <row r="480" customFormat="false" ht="30" hidden="false" customHeight="false" outlineLevel="0" collapsed="false">
      <c r="A480" s="28" t="s">
        <v>440</v>
      </c>
      <c r="B480" s="19" t="s">
        <v>700</v>
      </c>
      <c r="C480" s="19" t="s">
        <v>77</v>
      </c>
      <c r="D480" s="19" t="s">
        <v>35</v>
      </c>
      <c r="E480" s="22" t="s">
        <v>441</v>
      </c>
      <c r="F480" s="19"/>
      <c r="G480" s="20" t="n">
        <f aca="false">G481+G483</f>
        <v>480</v>
      </c>
      <c r="H480" s="20" t="n">
        <f aca="false">H481+H483</f>
        <v>1050</v>
      </c>
    </row>
    <row r="481" customFormat="false" ht="30" hidden="false" customHeight="false" outlineLevel="0" collapsed="false">
      <c r="A481" s="23" t="s">
        <v>44</v>
      </c>
      <c r="B481" s="19" t="s">
        <v>700</v>
      </c>
      <c r="C481" s="19" t="s">
        <v>77</v>
      </c>
      <c r="D481" s="19" t="s">
        <v>35</v>
      </c>
      <c r="E481" s="22" t="s">
        <v>441</v>
      </c>
      <c r="F481" s="19" t="s">
        <v>45</v>
      </c>
      <c r="G481" s="20" t="n">
        <f aca="false">G482</f>
        <v>433</v>
      </c>
      <c r="H481" s="20" t="n">
        <f aca="false">H482</f>
        <v>645</v>
      </c>
    </row>
    <row r="482" customFormat="false" ht="45" hidden="false" customHeight="false" outlineLevel="0" collapsed="false">
      <c r="A482" s="23" t="s">
        <v>46</v>
      </c>
      <c r="B482" s="19" t="s">
        <v>700</v>
      </c>
      <c r="C482" s="19" t="s">
        <v>77</v>
      </c>
      <c r="D482" s="19" t="s">
        <v>35</v>
      </c>
      <c r="E482" s="22" t="s">
        <v>441</v>
      </c>
      <c r="F482" s="19" t="s">
        <v>47</v>
      </c>
      <c r="G482" s="20" t="n">
        <f aca="false">200+100+50+130-47</f>
        <v>433</v>
      </c>
      <c r="H482" s="20" t="n">
        <f aca="false">220+120+60+150+95</f>
        <v>645</v>
      </c>
    </row>
    <row r="483" customFormat="false" ht="45" hidden="false" customHeight="false" outlineLevel="0" collapsed="false">
      <c r="A483" s="23" t="s">
        <v>124</v>
      </c>
      <c r="B483" s="19" t="s">
        <v>700</v>
      </c>
      <c r="C483" s="19" t="s">
        <v>77</v>
      </c>
      <c r="D483" s="19" t="s">
        <v>35</v>
      </c>
      <c r="E483" s="22" t="s">
        <v>441</v>
      </c>
      <c r="F483" s="19" t="s">
        <v>125</v>
      </c>
      <c r="G483" s="20" t="n">
        <f aca="false">G484</f>
        <v>47</v>
      </c>
      <c r="H483" s="20" t="n">
        <f aca="false">H484</f>
        <v>405</v>
      </c>
    </row>
    <row r="484" customFormat="false" ht="15" hidden="false" customHeight="false" outlineLevel="0" collapsed="false">
      <c r="A484" s="23" t="s">
        <v>126</v>
      </c>
      <c r="B484" s="19" t="s">
        <v>700</v>
      </c>
      <c r="C484" s="19" t="s">
        <v>77</v>
      </c>
      <c r="D484" s="19" t="s">
        <v>35</v>
      </c>
      <c r="E484" s="22" t="s">
        <v>441</v>
      </c>
      <c r="F484" s="19" t="s">
        <v>127</v>
      </c>
      <c r="G484" s="20" t="n">
        <v>47</v>
      </c>
      <c r="H484" s="20" t="n">
        <f aca="false">2000-1500-95</f>
        <v>405</v>
      </c>
    </row>
    <row r="485" customFormat="false" ht="30" hidden="false" customHeight="false" outlineLevel="0" collapsed="false">
      <c r="A485" s="30" t="s">
        <v>442</v>
      </c>
      <c r="B485" s="19" t="s">
        <v>700</v>
      </c>
      <c r="C485" s="19" t="s">
        <v>77</v>
      </c>
      <c r="D485" s="19" t="s">
        <v>35</v>
      </c>
      <c r="E485" s="22" t="s">
        <v>443</v>
      </c>
      <c r="F485" s="19"/>
      <c r="G485" s="20" t="n">
        <f aca="false">G486</f>
        <v>66</v>
      </c>
      <c r="H485" s="20" t="n">
        <f aca="false">H486</f>
        <v>70</v>
      </c>
    </row>
    <row r="486" customFormat="false" ht="30" hidden="false" customHeight="false" outlineLevel="0" collapsed="false">
      <c r="A486" s="28" t="s">
        <v>440</v>
      </c>
      <c r="B486" s="19" t="s">
        <v>700</v>
      </c>
      <c r="C486" s="19" t="s">
        <v>77</v>
      </c>
      <c r="D486" s="19" t="s">
        <v>35</v>
      </c>
      <c r="E486" s="22" t="s">
        <v>444</v>
      </c>
      <c r="F486" s="19"/>
      <c r="G486" s="20" t="n">
        <f aca="false">G487</f>
        <v>66</v>
      </c>
      <c r="H486" s="20" t="n">
        <f aca="false">H487</f>
        <v>70</v>
      </c>
    </row>
    <row r="487" customFormat="false" ht="30" hidden="false" customHeight="false" outlineLevel="0" collapsed="false">
      <c r="A487" s="23" t="s">
        <v>44</v>
      </c>
      <c r="B487" s="19" t="s">
        <v>700</v>
      </c>
      <c r="C487" s="19" t="s">
        <v>77</v>
      </c>
      <c r="D487" s="19" t="s">
        <v>35</v>
      </c>
      <c r="E487" s="22" t="s">
        <v>444</v>
      </c>
      <c r="F487" s="19" t="s">
        <v>45</v>
      </c>
      <c r="G487" s="20" t="n">
        <f aca="false">G488</f>
        <v>66</v>
      </c>
      <c r="H487" s="20" t="n">
        <f aca="false">H488</f>
        <v>70</v>
      </c>
    </row>
    <row r="488" customFormat="false" ht="45" hidden="false" customHeight="false" outlineLevel="0" collapsed="false">
      <c r="A488" s="23" t="s">
        <v>46</v>
      </c>
      <c r="B488" s="19" t="s">
        <v>700</v>
      </c>
      <c r="C488" s="19" t="s">
        <v>77</v>
      </c>
      <c r="D488" s="19" t="s">
        <v>35</v>
      </c>
      <c r="E488" s="22" t="s">
        <v>444</v>
      </c>
      <c r="F488" s="19" t="s">
        <v>47</v>
      </c>
      <c r="G488" s="20" t="n">
        <v>66</v>
      </c>
      <c r="H488" s="20" t="n">
        <v>70</v>
      </c>
    </row>
    <row r="489" customFormat="false" ht="15" hidden="false" customHeight="false" outlineLevel="0" collapsed="false">
      <c r="A489" s="21" t="s">
        <v>445</v>
      </c>
      <c r="B489" s="19" t="s">
        <v>700</v>
      </c>
      <c r="C489" s="19" t="s">
        <v>77</v>
      </c>
      <c r="D489" s="19" t="s">
        <v>35</v>
      </c>
      <c r="E489" s="22" t="s">
        <v>446</v>
      </c>
      <c r="F489" s="19"/>
      <c r="G489" s="20" t="n">
        <f aca="false">G490</f>
        <v>633</v>
      </c>
      <c r="H489" s="20" t="n">
        <f aca="false">H490</f>
        <v>1300</v>
      </c>
    </row>
    <row r="490" customFormat="false" ht="45" hidden="false" customHeight="false" outlineLevel="0" collapsed="false">
      <c r="A490" s="30" t="s">
        <v>447</v>
      </c>
      <c r="B490" s="19" t="s">
        <v>700</v>
      </c>
      <c r="C490" s="19" t="s">
        <v>77</v>
      </c>
      <c r="D490" s="19" t="s">
        <v>35</v>
      </c>
      <c r="E490" s="22" t="s">
        <v>448</v>
      </c>
      <c r="F490" s="19"/>
      <c r="G490" s="20" t="n">
        <f aca="false">G491</f>
        <v>633</v>
      </c>
      <c r="H490" s="20" t="n">
        <f aca="false">H491</f>
        <v>1300</v>
      </c>
    </row>
    <row r="491" customFormat="false" ht="45" hidden="false" customHeight="false" outlineLevel="0" collapsed="false">
      <c r="A491" s="30" t="s">
        <v>449</v>
      </c>
      <c r="B491" s="19" t="s">
        <v>700</v>
      </c>
      <c r="C491" s="19" t="s">
        <v>77</v>
      </c>
      <c r="D491" s="19" t="s">
        <v>35</v>
      </c>
      <c r="E491" s="22" t="s">
        <v>450</v>
      </c>
      <c r="F491" s="19"/>
      <c r="G491" s="20" t="n">
        <f aca="false">G492</f>
        <v>633</v>
      </c>
      <c r="H491" s="20" t="n">
        <f aca="false">H492</f>
        <v>1300</v>
      </c>
    </row>
    <row r="492" customFormat="false" ht="30" hidden="false" customHeight="false" outlineLevel="0" collapsed="false">
      <c r="A492" s="23" t="s">
        <v>44</v>
      </c>
      <c r="B492" s="19" t="s">
        <v>700</v>
      </c>
      <c r="C492" s="19" t="s">
        <v>77</v>
      </c>
      <c r="D492" s="19" t="s">
        <v>35</v>
      </c>
      <c r="E492" s="22" t="s">
        <v>450</v>
      </c>
      <c r="F492" s="19" t="s">
        <v>45</v>
      </c>
      <c r="G492" s="20" t="n">
        <f aca="false">G493</f>
        <v>633</v>
      </c>
      <c r="H492" s="20" t="n">
        <f aca="false">H493</f>
        <v>1300</v>
      </c>
    </row>
    <row r="493" customFormat="false" ht="45" hidden="false" customHeight="false" outlineLevel="0" collapsed="false">
      <c r="A493" s="23" t="s">
        <v>46</v>
      </c>
      <c r="B493" s="19" t="s">
        <v>700</v>
      </c>
      <c r="C493" s="19" t="s">
        <v>77</v>
      </c>
      <c r="D493" s="19" t="s">
        <v>35</v>
      </c>
      <c r="E493" s="22" t="s">
        <v>450</v>
      </c>
      <c r="F493" s="19" t="s">
        <v>47</v>
      </c>
      <c r="G493" s="20" t="n">
        <f aca="false">500+500-367</f>
        <v>633</v>
      </c>
      <c r="H493" s="20" t="n">
        <f aca="false">600+600-400+500</f>
        <v>1300</v>
      </c>
    </row>
    <row r="494" customFormat="false" ht="45" hidden="false" customHeight="false" outlineLevel="0" collapsed="false">
      <c r="A494" s="21" t="s">
        <v>451</v>
      </c>
      <c r="B494" s="19" t="s">
        <v>700</v>
      </c>
      <c r="C494" s="19" t="s">
        <v>77</v>
      </c>
      <c r="D494" s="19" t="s">
        <v>35</v>
      </c>
      <c r="E494" s="22" t="s">
        <v>452</v>
      </c>
      <c r="F494" s="19"/>
      <c r="G494" s="20" t="n">
        <f aca="false">G495</f>
        <v>550</v>
      </c>
      <c r="H494" s="20" t="n">
        <f aca="false">H495</f>
        <v>560</v>
      </c>
    </row>
    <row r="495" customFormat="false" ht="15" hidden="false" customHeight="false" outlineLevel="0" collapsed="false">
      <c r="A495" s="30" t="s">
        <v>453</v>
      </c>
      <c r="B495" s="19" t="s">
        <v>700</v>
      </c>
      <c r="C495" s="19" t="s">
        <v>77</v>
      </c>
      <c r="D495" s="19" t="s">
        <v>35</v>
      </c>
      <c r="E495" s="22" t="s">
        <v>454</v>
      </c>
      <c r="F495" s="19"/>
      <c r="G495" s="20" t="n">
        <f aca="false">G499+G496</f>
        <v>550</v>
      </c>
      <c r="H495" s="20" t="n">
        <f aca="false">H499+H496</f>
        <v>560</v>
      </c>
    </row>
    <row r="496" customFormat="false" ht="60" hidden="false" customHeight="false" outlineLevel="0" collapsed="false">
      <c r="A496" s="30" t="s">
        <v>455</v>
      </c>
      <c r="B496" s="19" t="s">
        <v>700</v>
      </c>
      <c r="C496" s="19" t="s">
        <v>77</v>
      </c>
      <c r="D496" s="19" t="s">
        <v>35</v>
      </c>
      <c r="E496" s="22" t="s">
        <v>456</v>
      </c>
      <c r="F496" s="25"/>
      <c r="G496" s="46" t="n">
        <f aca="false">G497</f>
        <v>500</v>
      </c>
      <c r="H496" s="46" t="n">
        <f aca="false">H497</f>
        <v>500</v>
      </c>
    </row>
    <row r="497" customFormat="false" ht="45" hidden="false" customHeight="false" outlineLevel="0" collapsed="false">
      <c r="A497" s="23" t="s">
        <v>124</v>
      </c>
      <c r="B497" s="19" t="s">
        <v>700</v>
      </c>
      <c r="C497" s="19" t="s">
        <v>77</v>
      </c>
      <c r="D497" s="19" t="s">
        <v>35</v>
      </c>
      <c r="E497" s="22" t="s">
        <v>456</v>
      </c>
      <c r="F497" s="25" t="n">
        <v>600</v>
      </c>
      <c r="G497" s="46" t="n">
        <f aca="false">G498</f>
        <v>500</v>
      </c>
      <c r="H497" s="46" t="n">
        <f aca="false">H498</f>
        <v>500</v>
      </c>
    </row>
    <row r="498" customFormat="false" ht="15" hidden="false" customHeight="false" outlineLevel="0" collapsed="false">
      <c r="A498" s="23" t="s">
        <v>126</v>
      </c>
      <c r="B498" s="19" t="s">
        <v>700</v>
      </c>
      <c r="C498" s="19" t="s">
        <v>77</v>
      </c>
      <c r="D498" s="19" t="s">
        <v>35</v>
      </c>
      <c r="E498" s="22" t="s">
        <v>456</v>
      </c>
      <c r="F498" s="25" t="n">
        <v>610</v>
      </c>
      <c r="G498" s="46" t="n">
        <v>500</v>
      </c>
      <c r="H498" s="46" t="n">
        <v>500</v>
      </c>
    </row>
    <row r="499" customFormat="false" ht="60" hidden="false" customHeight="false" outlineLevel="0" collapsed="false">
      <c r="A499" s="30" t="s">
        <v>457</v>
      </c>
      <c r="B499" s="19" t="s">
        <v>700</v>
      </c>
      <c r="C499" s="19" t="s">
        <v>77</v>
      </c>
      <c r="D499" s="19" t="s">
        <v>35</v>
      </c>
      <c r="E499" s="22" t="s">
        <v>458</v>
      </c>
      <c r="F499" s="19"/>
      <c r="G499" s="20" t="n">
        <f aca="false">G500</f>
        <v>50</v>
      </c>
      <c r="H499" s="20" t="n">
        <f aca="false">H500</f>
        <v>60</v>
      </c>
    </row>
    <row r="500" customFormat="false" ht="30" hidden="false" customHeight="false" outlineLevel="0" collapsed="false">
      <c r="A500" s="23" t="s">
        <v>44</v>
      </c>
      <c r="B500" s="19" t="s">
        <v>700</v>
      </c>
      <c r="C500" s="19" t="s">
        <v>77</v>
      </c>
      <c r="D500" s="19" t="s">
        <v>35</v>
      </c>
      <c r="E500" s="22" t="s">
        <v>458</v>
      </c>
      <c r="F500" s="19" t="s">
        <v>45</v>
      </c>
      <c r="G500" s="20" t="n">
        <f aca="false">G501</f>
        <v>50</v>
      </c>
      <c r="H500" s="20" t="n">
        <f aca="false">H501</f>
        <v>60</v>
      </c>
    </row>
    <row r="501" customFormat="false" ht="45" hidden="false" customHeight="false" outlineLevel="0" collapsed="false">
      <c r="A501" s="23" t="s">
        <v>46</v>
      </c>
      <c r="B501" s="19" t="s">
        <v>700</v>
      </c>
      <c r="C501" s="19" t="s">
        <v>77</v>
      </c>
      <c r="D501" s="19" t="s">
        <v>35</v>
      </c>
      <c r="E501" s="22" t="s">
        <v>458</v>
      </c>
      <c r="F501" s="19" t="s">
        <v>47</v>
      </c>
      <c r="G501" s="20" t="n">
        <v>50</v>
      </c>
      <c r="H501" s="20" t="n">
        <v>60</v>
      </c>
    </row>
    <row r="502" customFormat="false" ht="15" hidden="false" customHeight="false" outlineLevel="0" collapsed="false">
      <c r="A502" s="18" t="s">
        <v>459</v>
      </c>
      <c r="B502" s="19" t="s">
        <v>700</v>
      </c>
      <c r="C502" s="19" t="s">
        <v>460</v>
      </c>
      <c r="D502" s="19"/>
      <c r="E502" s="19"/>
      <c r="F502" s="19"/>
      <c r="G502" s="20" t="n">
        <f aca="false">G517+G553+G577+G503+G510</f>
        <v>568129</v>
      </c>
      <c r="H502" s="20" t="n">
        <f aca="false">H517+H553+H577+H503+H510</f>
        <v>73006</v>
      </c>
    </row>
    <row r="503" customFormat="false" ht="15" hidden="false" customHeight="false" outlineLevel="0" collapsed="false">
      <c r="A503" s="18" t="s">
        <v>461</v>
      </c>
      <c r="B503" s="19" t="s">
        <v>700</v>
      </c>
      <c r="C503" s="19" t="s">
        <v>460</v>
      </c>
      <c r="D503" s="19" t="s">
        <v>19</v>
      </c>
      <c r="E503" s="19"/>
      <c r="F503" s="19"/>
      <c r="G503" s="20" t="n">
        <f aca="false">G504</f>
        <v>95309</v>
      </c>
      <c r="H503" s="20" t="n">
        <f aca="false">H504</f>
        <v>0</v>
      </c>
    </row>
    <row r="504" customFormat="false" ht="30" hidden="false" customHeight="false" outlineLevel="0" collapsed="false">
      <c r="A504" s="21" t="s">
        <v>351</v>
      </c>
      <c r="B504" s="19" t="s">
        <v>700</v>
      </c>
      <c r="C504" s="19" t="s">
        <v>460</v>
      </c>
      <c r="D504" s="19" t="s">
        <v>19</v>
      </c>
      <c r="E504" s="22" t="s">
        <v>352</v>
      </c>
      <c r="F504" s="19"/>
      <c r="G504" s="20" t="n">
        <f aca="false">G505</f>
        <v>95309</v>
      </c>
      <c r="H504" s="20" t="n">
        <f aca="false">H505</f>
        <v>0</v>
      </c>
    </row>
    <row r="505" customFormat="false" ht="30" hidden="false" customHeight="false" outlineLevel="0" collapsed="false">
      <c r="A505" s="21" t="s">
        <v>488</v>
      </c>
      <c r="B505" s="19" t="s">
        <v>700</v>
      </c>
      <c r="C505" s="19" t="s">
        <v>460</v>
      </c>
      <c r="D505" s="19" t="s">
        <v>19</v>
      </c>
      <c r="E505" s="22" t="s">
        <v>489</v>
      </c>
      <c r="F505" s="19"/>
      <c r="G505" s="20" t="n">
        <f aca="false">G506</f>
        <v>95309</v>
      </c>
      <c r="H505" s="20" t="n">
        <f aca="false">H506</f>
        <v>0</v>
      </c>
    </row>
    <row r="506" customFormat="false" ht="45" hidden="false" customHeight="false" outlineLevel="0" collapsed="false">
      <c r="A506" s="24" t="s">
        <v>490</v>
      </c>
      <c r="B506" s="19" t="s">
        <v>700</v>
      </c>
      <c r="C506" s="19" t="s">
        <v>460</v>
      </c>
      <c r="D506" s="19" t="s">
        <v>19</v>
      </c>
      <c r="E506" s="22" t="s">
        <v>491</v>
      </c>
      <c r="F506" s="19"/>
      <c r="G506" s="20" t="n">
        <f aca="false">G507</f>
        <v>95309</v>
      </c>
      <c r="H506" s="20" t="n">
        <f aca="false">H507</f>
        <v>0</v>
      </c>
    </row>
    <row r="507" customFormat="false" ht="30" hidden="false" customHeight="false" outlineLevel="0" collapsed="false">
      <c r="A507" s="24" t="s">
        <v>492</v>
      </c>
      <c r="B507" s="19" t="s">
        <v>700</v>
      </c>
      <c r="C507" s="19" t="s">
        <v>460</v>
      </c>
      <c r="D507" s="19" t="s">
        <v>19</v>
      </c>
      <c r="E507" s="22" t="s">
        <v>493</v>
      </c>
      <c r="F507" s="19"/>
      <c r="G507" s="20" t="n">
        <f aca="false">G508</f>
        <v>95309</v>
      </c>
      <c r="H507" s="20" t="n">
        <f aca="false">H508</f>
        <v>0</v>
      </c>
    </row>
    <row r="508" customFormat="false" ht="45" hidden="false" customHeight="false" outlineLevel="0" collapsed="false">
      <c r="A508" s="23" t="s">
        <v>494</v>
      </c>
      <c r="B508" s="19" t="s">
        <v>700</v>
      </c>
      <c r="C508" s="19" t="s">
        <v>460</v>
      </c>
      <c r="D508" s="19" t="s">
        <v>19</v>
      </c>
      <c r="E508" s="22" t="s">
        <v>493</v>
      </c>
      <c r="F508" s="19" t="s">
        <v>495</v>
      </c>
      <c r="G508" s="20" t="n">
        <f aca="false">G509</f>
        <v>95309</v>
      </c>
      <c r="H508" s="20" t="n">
        <f aca="false">H509</f>
        <v>0</v>
      </c>
    </row>
    <row r="509" customFormat="false" ht="15" hidden="false" customHeight="false" outlineLevel="0" collapsed="false">
      <c r="A509" s="23" t="s">
        <v>496</v>
      </c>
      <c r="B509" s="19" t="s">
        <v>700</v>
      </c>
      <c r="C509" s="19" t="s">
        <v>460</v>
      </c>
      <c r="D509" s="19" t="s">
        <v>19</v>
      </c>
      <c r="E509" s="22" t="s">
        <v>493</v>
      </c>
      <c r="F509" s="19" t="s">
        <v>497</v>
      </c>
      <c r="G509" s="20" t="n">
        <f aca="false">(74261.1+2177)+(18333.5+537.4)</f>
        <v>95309</v>
      </c>
      <c r="H509" s="20" t="n">
        <v>0</v>
      </c>
    </row>
    <row r="510" customFormat="false" ht="15" hidden="false" customHeight="false" outlineLevel="0" collapsed="false">
      <c r="A510" s="18" t="s">
        <v>498</v>
      </c>
      <c r="B510" s="19" t="s">
        <v>700</v>
      </c>
      <c r="C510" s="19" t="s">
        <v>460</v>
      </c>
      <c r="D510" s="19" t="s">
        <v>21</v>
      </c>
      <c r="E510" s="22"/>
      <c r="F510" s="19"/>
      <c r="G510" s="20" t="n">
        <f aca="false">G511</f>
        <v>388491.9</v>
      </c>
      <c r="H510" s="20" t="n">
        <f aca="false">H511</f>
        <v>0</v>
      </c>
    </row>
    <row r="511" customFormat="false" ht="30" hidden="false" customHeight="false" outlineLevel="0" collapsed="false">
      <c r="A511" s="21" t="s">
        <v>351</v>
      </c>
      <c r="B511" s="19" t="s">
        <v>700</v>
      </c>
      <c r="C511" s="19" t="s">
        <v>460</v>
      </c>
      <c r="D511" s="19" t="s">
        <v>21</v>
      </c>
      <c r="E511" s="22" t="s">
        <v>352</v>
      </c>
      <c r="F511" s="19"/>
      <c r="G511" s="20" t="n">
        <f aca="false">G512</f>
        <v>388491.9</v>
      </c>
      <c r="H511" s="20" t="n">
        <f aca="false">H512</f>
        <v>0</v>
      </c>
    </row>
    <row r="512" customFormat="false" ht="30" hidden="false" customHeight="false" outlineLevel="0" collapsed="false">
      <c r="A512" s="21" t="s">
        <v>488</v>
      </c>
      <c r="B512" s="19" t="s">
        <v>700</v>
      </c>
      <c r="C512" s="19" t="s">
        <v>460</v>
      </c>
      <c r="D512" s="19" t="s">
        <v>21</v>
      </c>
      <c r="E512" s="22" t="s">
        <v>489</v>
      </c>
      <c r="F512" s="19"/>
      <c r="G512" s="20" t="n">
        <f aca="false">G513</f>
        <v>388491.9</v>
      </c>
      <c r="H512" s="20" t="n">
        <f aca="false">H513</f>
        <v>0</v>
      </c>
    </row>
    <row r="513" customFormat="false" ht="15" hidden="false" customHeight="false" outlineLevel="0" collapsed="false">
      <c r="A513" s="24" t="s">
        <v>516</v>
      </c>
      <c r="B513" s="19" t="s">
        <v>700</v>
      </c>
      <c r="C513" s="19" t="s">
        <v>460</v>
      </c>
      <c r="D513" s="19" t="s">
        <v>21</v>
      </c>
      <c r="E513" s="22" t="s">
        <v>517</v>
      </c>
      <c r="F513" s="19"/>
      <c r="G513" s="20" t="n">
        <f aca="false">G514</f>
        <v>388491.9</v>
      </c>
      <c r="H513" s="20" t="n">
        <f aca="false">H514</f>
        <v>0</v>
      </c>
    </row>
    <row r="514" customFormat="false" ht="45" hidden="false" customHeight="false" outlineLevel="0" collapsed="false">
      <c r="A514" s="24" t="s">
        <v>518</v>
      </c>
      <c r="B514" s="19" t="s">
        <v>700</v>
      </c>
      <c r="C514" s="19" t="s">
        <v>460</v>
      </c>
      <c r="D514" s="19" t="s">
        <v>21</v>
      </c>
      <c r="E514" s="22" t="s">
        <v>519</v>
      </c>
      <c r="F514" s="19"/>
      <c r="G514" s="20" t="n">
        <f aca="false">G515</f>
        <v>388491.9</v>
      </c>
      <c r="H514" s="20" t="n">
        <f aca="false">H515</f>
        <v>0</v>
      </c>
    </row>
    <row r="515" customFormat="false" ht="45" hidden="false" customHeight="false" outlineLevel="0" collapsed="false">
      <c r="A515" s="23" t="s">
        <v>494</v>
      </c>
      <c r="B515" s="19" t="s">
        <v>700</v>
      </c>
      <c r="C515" s="19" t="s">
        <v>460</v>
      </c>
      <c r="D515" s="19" t="s">
        <v>21</v>
      </c>
      <c r="E515" s="22" t="s">
        <v>519</v>
      </c>
      <c r="F515" s="19" t="s">
        <v>495</v>
      </c>
      <c r="G515" s="20" t="n">
        <f aca="false">G516</f>
        <v>388491.9</v>
      </c>
      <c r="H515" s="20" t="n">
        <f aca="false">H516</f>
        <v>0</v>
      </c>
    </row>
    <row r="516" customFormat="false" ht="15" hidden="false" customHeight="false" outlineLevel="0" collapsed="false">
      <c r="A516" s="23" t="s">
        <v>496</v>
      </c>
      <c r="B516" s="19" t="s">
        <v>700</v>
      </c>
      <c r="C516" s="19" t="s">
        <v>460</v>
      </c>
      <c r="D516" s="19" t="s">
        <v>21</v>
      </c>
      <c r="E516" s="22" t="s">
        <v>519</v>
      </c>
      <c r="F516" s="19" t="s">
        <v>497</v>
      </c>
      <c r="G516" s="20" t="n">
        <f aca="false">369068.3+19423.6</f>
        <v>388491.9</v>
      </c>
      <c r="H516" s="20" t="n">
        <v>0</v>
      </c>
    </row>
    <row r="517" customFormat="false" ht="15" hidden="false" customHeight="false" outlineLevel="0" collapsed="false">
      <c r="A517" s="23" t="s">
        <v>520</v>
      </c>
      <c r="B517" s="19" t="s">
        <v>700</v>
      </c>
      <c r="C517" s="19" t="s">
        <v>460</v>
      </c>
      <c r="D517" s="19" t="s">
        <v>35</v>
      </c>
      <c r="E517" s="19"/>
      <c r="F517" s="19"/>
      <c r="G517" s="20" t="n">
        <f aca="false">G518+G531+G537</f>
        <v>74695.6</v>
      </c>
      <c r="H517" s="20" t="n">
        <f aca="false">H518+H531+H537</f>
        <v>62927</v>
      </c>
    </row>
    <row r="518" customFormat="false" ht="15" hidden="false" customHeight="false" outlineLevel="0" collapsed="false">
      <c r="A518" s="21" t="s">
        <v>100</v>
      </c>
      <c r="B518" s="19" t="s">
        <v>700</v>
      </c>
      <c r="C518" s="19" t="s">
        <v>460</v>
      </c>
      <c r="D518" s="19" t="s">
        <v>35</v>
      </c>
      <c r="E518" s="22" t="s">
        <v>101</v>
      </c>
      <c r="F518" s="19"/>
      <c r="G518" s="20" t="n">
        <f aca="false">G519</f>
        <v>73393</v>
      </c>
      <c r="H518" s="20" t="n">
        <f aca="false">H519</f>
        <v>61604.4</v>
      </c>
    </row>
    <row r="519" customFormat="false" ht="45" hidden="false" customHeight="false" outlineLevel="0" collapsed="false">
      <c r="A519" s="21" t="s">
        <v>521</v>
      </c>
      <c r="B519" s="19" t="s">
        <v>700</v>
      </c>
      <c r="C519" s="19" t="s">
        <v>460</v>
      </c>
      <c r="D519" s="19" t="s">
        <v>35</v>
      </c>
      <c r="E519" s="22" t="s">
        <v>522</v>
      </c>
      <c r="F519" s="19"/>
      <c r="G519" s="20" t="n">
        <f aca="false">G520+G524</f>
        <v>73393</v>
      </c>
      <c r="H519" s="20" t="n">
        <f aca="false">H520+H524</f>
        <v>61604.4</v>
      </c>
    </row>
    <row r="520" customFormat="false" ht="45" hidden="false" customHeight="false" outlineLevel="0" collapsed="false">
      <c r="A520" s="21" t="s">
        <v>523</v>
      </c>
      <c r="B520" s="19" t="s">
        <v>700</v>
      </c>
      <c r="C520" s="19" t="s">
        <v>460</v>
      </c>
      <c r="D520" s="19" t="s">
        <v>35</v>
      </c>
      <c r="E520" s="22" t="s">
        <v>524</v>
      </c>
      <c r="F520" s="19"/>
      <c r="G520" s="20" t="n">
        <f aca="false">G521</f>
        <v>58001</v>
      </c>
      <c r="H520" s="20" t="n">
        <f aca="false">H521</f>
        <v>61604.4</v>
      </c>
    </row>
    <row r="521" customFormat="false" ht="45" hidden="false" customHeight="false" outlineLevel="0" collapsed="false">
      <c r="A521" s="21" t="s">
        <v>525</v>
      </c>
      <c r="B521" s="19" t="s">
        <v>700</v>
      </c>
      <c r="C521" s="19" t="s">
        <v>460</v>
      </c>
      <c r="D521" s="19" t="s">
        <v>35</v>
      </c>
      <c r="E521" s="22" t="s">
        <v>526</v>
      </c>
      <c r="F521" s="19"/>
      <c r="G521" s="20" t="n">
        <f aca="false">G522</f>
        <v>58001</v>
      </c>
      <c r="H521" s="20" t="n">
        <f aca="false">H522</f>
        <v>61604.4</v>
      </c>
    </row>
    <row r="522" customFormat="false" ht="45" hidden="false" customHeight="false" outlineLevel="0" collapsed="false">
      <c r="A522" s="23" t="s">
        <v>124</v>
      </c>
      <c r="B522" s="19" t="s">
        <v>700</v>
      </c>
      <c r="C522" s="19" t="s">
        <v>460</v>
      </c>
      <c r="D522" s="19" t="s">
        <v>35</v>
      </c>
      <c r="E522" s="22" t="s">
        <v>526</v>
      </c>
      <c r="F522" s="19" t="s">
        <v>125</v>
      </c>
      <c r="G522" s="20" t="n">
        <f aca="false">G523</f>
        <v>58001</v>
      </c>
      <c r="H522" s="20" t="n">
        <f aca="false">H523</f>
        <v>61604.4</v>
      </c>
    </row>
    <row r="523" customFormat="false" ht="15" hidden="false" customHeight="false" outlineLevel="0" collapsed="false">
      <c r="A523" s="23" t="s">
        <v>126</v>
      </c>
      <c r="B523" s="19" t="s">
        <v>700</v>
      </c>
      <c r="C523" s="19" t="s">
        <v>460</v>
      </c>
      <c r="D523" s="19" t="s">
        <v>35</v>
      </c>
      <c r="E523" s="22" t="s">
        <v>526</v>
      </c>
      <c r="F523" s="19" t="s">
        <v>127</v>
      </c>
      <c r="G523" s="20" t="n">
        <f aca="false">74353-15000-1352</f>
        <v>58001</v>
      </c>
      <c r="H523" s="20" t="n">
        <f aca="false">77400-15795.6</f>
        <v>61604.4</v>
      </c>
    </row>
    <row r="524" customFormat="false" ht="15" hidden="false" customHeight="false" outlineLevel="0" collapsed="false">
      <c r="A524" s="21" t="s">
        <v>527</v>
      </c>
      <c r="B524" s="19" t="s">
        <v>700</v>
      </c>
      <c r="C524" s="19" t="s">
        <v>460</v>
      </c>
      <c r="D524" s="19" t="s">
        <v>35</v>
      </c>
      <c r="E524" s="22" t="s">
        <v>528</v>
      </c>
      <c r="F524" s="25"/>
      <c r="G524" s="46" t="n">
        <f aca="false">G528+G525</f>
        <v>15392</v>
      </c>
      <c r="H524" s="46" t="n">
        <f aca="false">H528+H525</f>
        <v>0</v>
      </c>
    </row>
    <row r="525" customFormat="false" ht="90" hidden="false" customHeight="false" outlineLevel="0" collapsed="false">
      <c r="A525" s="23" t="s">
        <v>529</v>
      </c>
      <c r="B525" s="19" t="s">
        <v>700</v>
      </c>
      <c r="C525" s="19" t="s">
        <v>460</v>
      </c>
      <c r="D525" s="19" t="s">
        <v>35</v>
      </c>
      <c r="E525" s="22" t="s">
        <v>530</v>
      </c>
      <c r="F525" s="25"/>
      <c r="G525" s="46" t="n">
        <f aca="false">G526</f>
        <v>9352</v>
      </c>
      <c r="H525" s="46" t="n">
        <f aca="false">H526</f>
        <v>0</v>
      </c>
    </row>
    <row r="526" customFormat="false" ht="45" hidden="false" customHeight="false" outlineLevel="0" collapsed="false">
      <c r="A526" s="23" t="s">
        <v>124</v>
      </c>
      <c r="B526" s="19" t="s">
        <v>700</v>
      </c>
      <c r="C526" s="19" t="s">
        <v>460</v>
      </c>
      <c r="D526" s="19" t="s">
        <v>35</v>
      </c>
      <c r="E526" s="22" t="s">
        <v>530</v>
      </c>
      <c r="F526" s="25" t="n">
        <v>600</v>
      </c>
      <c r="G526" s="46" t="n">
        <f aca="false">G527</f>
        <v>9352</v>
      </c>
      <c r="H526" s="46" t="n">
        <f aca="false">H527</f>
        <v>0</v>
      </c>
    </row>
    <row r="527" customFormat="false" ht="15" hidden="false" customHeight="false" outlineLevel="0" collapsed="false">
      <c r="A527" s="23" t="s">
        <v>126</v>
      </c>
      <c r="B527" s="19" t="s">
        <v>700</v>
      </c>
      <c r="C527" s="19" t="s">
        <v>460</v>
      </c>
      <c r="D527" s="19" t="s">
        <v>35</v>
      </c>
      <c r="E527" s="22" t="s">
        <v>530</v>
      </c>
      <c r="F527" s="25" t="n">
        <v>610</v>
      </c>
      <c r="G527" s="46" t="n">
        <f aca="false">6000+2000+1352</f>
        <v>9352</v>
      </c>
      <c r="H527" s="46" t="n">
        <v>0</v>
      </c>
    </row>
    <row r="528" customFormat="false" ht="75" hidden="false" customHeight="false" outlineLevel="0" collapsed="false">
      <c r="A528" s="30" t="s">
        <v>531</v>
      </c>
      <c r="B528" s="19" t="s">
        <v>700</v>
      </c>
      <c r="C528" s="19" t="s">
        <v>460</v>
      </c>
      <c r="D528" s="19" t="s">
        <v>35</v>
      </c>
      <c r="E528" s="22" t="s">
        <v>532</v>
      </c>
      <c r="F528" s="25"/>
      <c r="G528" s="46" t="n">
        <f aca="false">G529</f>
        <v>6040</v>
      </c>
      <c r="H528" s="46" t="n">
        <f aca="false">H529</f>
        <v>0</v>
      </c>
    </row>
    <row r="529" customFormat="false" ht="45" hidden="false" customHeight="false" outlineLevel="0" collapsed="false">
      <c r="A529" s="23" t="s">
        <v>124</v>
      </c>
      <c r="B529" s="19" t="s">
        <v>700</v>
      </c>
      <c r="C529" s="19" t="s">
        <v>460</v>
      </c>
      <c r="D529" s="19" t="s">
        <v>35</v>
      </c>
      <c r="E529" s="22" t="s">
        <v>532</v>
      </c>
      <c r="F529" s="25" t="n">
        <v>600</v>
      </c>
      <c r="G529" s="46" t="n">
        <f aca="false">G530</f>
        <v>6040</v>
      </c>
      <c r="H529" s="46" t="n">
        <f aca="false">H530</f>
        <v>0</v>
      </c>
    </row>
    <row r="530" customFormat="false" ht="15" hidden="false" customHeight="false" outlineLevel="0" collapsed="false">
      <c r="A530" s="23" t="s">
        <v>126</v>
      </c>
      <c r="B530" s="19" t="s">
        <v>700</v>
      </c>
      <c r="C530" s="19" t="s">
        <v>460</v>
      </c>
      <c r="D530" s="19" t="s">
        <v>35</v>
      </c>
      <c r="E530" s="22" t="s">
        <v>532</v>
      </c>
      <c r="F530" s="25" t="n">
        <v>610</v>
      </c>
      <c r="G530" s="46" t="n">
        <v>6040</v>
      </c>
      <c r="H530" s="46" t="n">
        <v>0</v>
      </c>
    </row>
    <row r="531" customFormat="false" ht="30" hidden="false" customHeight="false" outlineLevel="0" collapsed="false">
      <c r="A531" s="21" t="s">
        <v>50</v>
      </c>
      <c r="B531" s="19" t="s">
        <v>700</v>
      </c>
      <c r="C531" s="19" t="s">
        <v>460</v>
      </c>
      <c r="D531" s="19" t="s">
        <v>35</v>
      </c>
      <c r="E531" s="22" t="s">
        <v>51</v>
      </c>
      <c r="F531" s="19"/>
      <c r="G531" s="20" t="n">
        <f aca="false">G532</f>
        <v>30</v>
      </c>
      <c r="H531" s="20" t="n">
        <f aca="false">H532</f>
        <v>50</v>
      </c>
    </row>
    <row r="532" customFormat="false" ht="15" hidden="false" customHeight="false" outlineLevel="0" collapsed="false">
      <c r="A532" s="21" t="s">
        <v>476</v>
      </c>
      <c r="B532" s="19" t="s">
        <v>700</v>
      </c>
      <c r="C532" s="19" t="s">
        <v>460</v>
      </c>
      <c r="D532" s="19" t="s">
        <v>35</v>
      </c>
      <c r="E532" s="22" t="s">
        <v>477</v>
      </c>
      <c r="F532" s="19"/>
      <c r="G532" s="20" t="n">
        <f aca="false">G533</f>
        <v>30</v>
      </c>
      <c r="H532" s="20" t="n">
        <f aca="false">H533</f>
        <v>50</v>
      </c>
    </row>
    <row r="533" customFormat="false" ht="60" hidden="false" customHeight="false" outlineLevel="0" collapsed="false">
      <c r="A533" s="24" t="s">
        <v>478</v>
      </c>
      <c r="B533" s="19" t="s">
        <v>700</v>
      </c>
      <c r="C533" s="19" t="s">
        <v>460</v>
      </c>
      <c r="D533" s="19" t="s">
        <v>35</v>
      </c>
      <c r="E533" s="22" t="s">
        <v>479</v>
      </c>
      <c r="F533" s="19"/>
      <c r="G533" s="20" t="n">
        <f aca="false">G534</f>
        <v>30</v>
      </c>
      <c r="H533" s="20" t="n">
        <f aca="false">H534</f>
        <v>50</v>
      </c>
    </row>
    <row r="534" customFormat="false" ht="45" hidden="false" customHeight="false" outlineLevel="0" collapsed="false">
      <c r="A534" s="48" t="s">
        <v>536</v>
      </c>
      <c r="B534" s="19" t="s">
        <v>700</v>
      </c>
      <c r="C534" s="19" t="s">
        <v>460</v>
      </c>
      <c r="D534" s="19" t="s">
        <v>35</v>
      </c>
      <c r="E534" s="22" t="s">
        <v>537</v>
      </c>
      <c r="F534" s="19"/>
      <c r="G534" s="20" t="n">
        <f aca="false">G535</f>
        <v>30</v>
      </c>
      <c r="H534" s="20" t="n">
        <f aca="false">H535</f>
        <v>50</v>
      </c>
    </row>
    <row r="535" customFormat="false" ht="45" hidden="false" customHeight="false" outlineLevel="0" collapsed="false">
      <c r="A535" s="23" t="s">
        <v>124</v>
      </c>
      <c r="B535" s="19" t="s">
        <v>700</v>
      </c>
      <c r="C535" s="19" t="s">
        <v>460</v>
      </c>
      <c r="D535" s="19" t="s">
        <v>35</v>
      </c>
      <c r="E535" s="22" t="s">
        <v>537</v>
      </c>
      <c r="F535" s="19" t="n">
        <v>600</v>
      </c>
      <c r="G535" s="20" t="n">
        <f aca="false">G536</f>
        <v>30</v>
      </c>
      <c r="H535" s="20" t="n">
        <f aca="false">H536</f>
        <v>50</v>
      </c>
    </row>
    <row r="536" customFormat="false" ht="15" hidden="false" customHeight="false" outlineLevel="0" collapsed="false">
      <c r="A536" s="23" t="s">
        <v>126</v>
      </c>
      <c r="B536" s="19" t="s">
        <v>700</v>
      </c>
      <c r="C536" s="19" t="s">
        <v>460</v>
      </c>
      <c r="D536" s="19" t="s">
        <v>35</v>
      </c>
      <c r="E536" s="22" t="s">
        <v>537</v>
      </c>
      <c r="F536" s="19" t="n">
        <v>610</v>
      </c>
      <c r="G536" s="20" t="n">
        <v>30</v>
      </c>
      <c r="H536" s="20" t="n">
        <v>50</v>
      </c>
    </row>
    <row r="537" customFormat="false" ht="45" hidden="false" customHeight="false" outlineLevel="0" collapsed="false">
      <c r="A537" s="21" t="s">
        <v>116</v>
      </c>
      <c r="B537" s="19" t="s">
        <v>700</v>
      </c>
      <c r="C537" s="19" t="s">
        <v>460</v>
      </c>
      <c r="D537" s="19" t="s">
        <v>35</v>
      </c>
      <c r="E537" s="22" t="s">
        <v>117</v>
      </c>
      <c r="F537" s="19"/>
      <c r="G537" s="20" t="n">
        <f aca="false">G543+G548+G538</f>
        <v>1272.6</v>
      </c>
      <c r="H537" s="20" t="n">
        <f aca="false">H543+H548+H538</f>
        <v>1272.6</v>
      </c>
    </row>
    <row r="538" customFormat="false" ht="30" hidden="false" customHeight="false" outlineLevel="0" collapsed="false">
      <c r="A538" s="21" t="s">
        <v>118</v>
      </c>
      <c r="B538" s="19" t="s">
        <v>700</v>
      </c>
      <c r="C538" s="19" t="s">
        <v>460</v>
      </c>
      <c r="D538" s="19" t="s">
        <v>35</v>
      </c>
      <c r="E538" s="22" t="s">
        <v>119</v>
      </c>
      <c r="F538" s="19"/>
      <c r="G538" s="20" t="n">
        <f aca="false">G539</f>
        <v>1227.6</v>
      </c>
      <c r="H538" s="20" t="n">
        <f aca="false">H539</f>
        <v>1227.6</v>
      </c>
    </row>
    <row r="539" customFormat="false" ht="60" hidden="false" customHeight="false" outlineLevel="0" collapsed="false">
      <c r="A539" s="30" t="s">
        <v>120</v>
      </c>
      <c r="B539" s="19" t="s">
        <v>700</v>
      </c>
      <c r="C539" s="19" t="s">
        <v>460</v>
      </c>
      <c r="D539" s="19" t="s">
        <v>35</v>
      </c>
      <c r="E539" s="22" t="s">
        <v>121</v>
      </c>
      <c r="F539" s="19"/>
      <c r="G539" s="20" t="n">
        <f aca="false">G540</f>
        <v>1227.6</v>
      </c>
      <c r="H539" s="20" t="n">
        <f aca="false">H540</f>
        <v>1227.6</v>
      </c>
    </row>
    <row r="540" customFormat="false" ht="15" hidden="false" customHeight="false" outlineLevel="0" collapsed="false">
      <c r="A540" s="23" t="s">
        <v>122</v>
      </c>
      <c r="B540" s="19" t="s">
        <v>700</v>
      </c>
      <c r="C540" s="19" t="s">
        <v>460</v>
      </c>
      <c r="D540" s="19" t="s">
        <v>35</v>
      </c>
      <c r="E540" s="22" t="s">
        <v>123</v>
      </c>
      <c r="F540" s="19"/>
      <c r="G540" s="20" t="n">
        <f aca="false">G541</f>
        <v>1227.6</v>
      </c>
      <c r="H540" s="20" t="n">
        <f aca="false">H541</f>
        <v>1227.6</v>
      </c>
    </row>
    <row r="541" customFormat="false" ht="45" hidden="false" customHeight="false" outlineLevel="0" collapsed="false">
      <c r="A541" s="23" t="s">
        <v>124</v>
      </c>
      <c r="B541" s="19" t="s">
        <v>700</v>
      </c>
      <c r="C541" s="19" t="s">
        <v>460</v>
      </c>
      <c r="D541" s="19" t="s">
        <v>35</v>
      </c>
      <c r="E541" s="22" t="s">
        <v>123</v>
      </c>
      <c r="F541" s="19" t="s">
        <v>125</v>
      </c>
      <c r="G541" s="20" t="n">
        <f aca="false">G542</f>
        <v>1227.6</v>
      </c>
      <c r="H541" s="20" t="n">
        <f aca="false">H542</f>
        <v>1227.6</v>
      </c>
    </row>
    <row r="542" customFormat="false" ht="15" hidden="false" customHeight="false" outlineLevel="0" collapsed="false">
      <c r="A542" s="23" t="s">
        <v>126</v>
      </c>
      <c r="B542" s="19" t="s">
        <v>700</v>
      </c>
      <c r="C542" s="19" t="s">
        <v>460</v>
      </c>
      <c r="D542" s="19" t="s">
        <v>35</v>
      </c>
      <c r="E542" s="22" t="s">
        <v>123</v>
      </c>
      <c r="F542" s="19" t="s">
        <v>127</v>
      </c>
      <c r="G542" s="20" t="n">
        <v>1227.6</v>
      </c>
      <c r="H542" s="20" t="n">
        <v>1227.6</v>
      </c>
    </row>
    <row r="543" customFormat="false" ht="30" hidden="false" customHeight="false" outlineLevel="0" collapsed="false">
      <c r="A543" s="21" t="s">
        <v>227</v>
      </c>
      <c r="B543" s="19" t="s">
        <v>700</v>
      </c>
      <c r="C543" s="19" t="s">
        <v>460</v>
      </c>
      <c r="D543" s="19" t="s">
        <v>35</v>
      </c>
      <c r="E543" s="22" t="s">
        <v>228</v>
      </c>
      <c r="F543" s="19"/>
      <c r="G543" s="20" t="n">
        <f aca="false">G544</f>
        <v>40</v>
      </c>
      <c r="H543" s="20" t="n">
        <f aca="false">H544</f>
        <v>40</v>
      </c>
    </row>
    <row r="544" customFormat="false" ht="30" hidden="false" customHeight="false" outlineLevel="0" collapsed="false">
      <c r="A544" s="30" t="s">
        <v>229</v>
      </c>
      <c r="B544" s="19" t="s">
        <v>700</v>
      </c>
      <c r="C544" s="19" t="s">
        <v>460</v>
      </c>
      <c r="D544" s="19" t="s">
        <v>35</v>
      </c>
      <c r="E544" s="22" t="s">
        <v>230</v>
      </c>
      <c r="F544" s="19"/>
      <c r="G544" s="20" t="n">
        <f aca="false">G545</f>
        <v>40</v>
      </c>
      <c r="H544" s="20" t="n">
        <f aca="false">H545</f>
        <v>40</v>
      </c>
    </row>
    <row r="545" customFormat="false" ht="30" hidden="false" customHeight="false" outlineLevel="0" collapsed="false">
      <c r="A545" s="28" t="s">
        <v>231</v>
      </c>
      <c r="B545" s="19" t="s">
        <v>700</v>
      </c>
      <c r="C545" s="19" t="s">
        <v>460</v>
      </c>
      <c r="D545" s="19" t="s">
        <v>35</v>
      </c>
      <c r="E545" s="22" t="s">
        <v>232</v>
      </c>
      <c r="F545" s="19"/>
      <c r="G545" s="20" t="n">
        <f aca="false">G546</f>
        <v>40</v>
      </c>
      <c r="H545" s="20" t="n">
        <f aca="false">H546</f>
        <v>40</v>
      </c>
    </row>
    <row r="546" customFormat="false" ht="45" hidden="false" customHeight="false" outlineLevel="0" collapsed="false">
      <c r="A546" s="23" t="s">
        <v>124</v>
      </c>
      <c r="B546" s="19" t="s">
        <v>700</v>
      </c>
      <c r="C546" s="19" t="s">
        <v>460</v>
      </c>
      <c r="D546" s="19" t="s">
        <v>35</v>
      </c>
      <c r="E546" s="22" t="s">
        <v>232</v>
      </c>
      <c r="F546" s="19" t="s">
        <v>125</v>
      </c>
      <c r="G546" s="20" t="n">
        <f aca="false">G547</f>
        <v>40</v>
      </c>
      <c r="H546" s="20" t="n">
        <f aca="false">H547</f>
        <v>40</v>
      </c>
    </row>
    <row r="547" customFormat="false" ht="15" hidden="false" customHeight="false" outlineLevel="0" collapsed="false">
      <c r="A547" s="23" t="s">
        <v>126</v>
      </c>
      <c r="B547" s="19" t="s">
        <v>700</v>
      </c>
      <c r="C547" s="19" t="s">
        <v>460</v>
      </c>
      <c r="D547" s="19" t="s">
        <v>35</v>
      </c>
      <c r="E547" s="22" t="s">
        <v>232</v>
      </c>
      <c r="F547" s="19" t="s">
        <v>127</v>
      </c>
      <c r="G547" s="20" t="n">
        <v>40</v>
      </c>
      <c r="H547" s="20" t="n">
        <v>40</v>
      </c>
    </row>
    <row r="548" customFormat="false" ht="30" hidden="false" customHeight="false" outlineLevel="0" collapsed="false">
      <c r="A548" s="21" t="s">
        <v>186</v>
      </c>
      <c r="B548" s="19" t="s">
        <v>700</v>
      </c>
      <c r="C548" s="19" t="s">
        <v>460</v>
      </c>
      <c r="D548" s="19" t="s">
        <v>35</v>
      </c>
      <c r="E548" s="22" t="s">
        <v>187</v>
      </c>
      <c r="F548" s="19"/>
      <c r="G548" s="20" t="n">
        <f aca="false">G549</f>
        <v>5</v>
      </c>
      <c r="H548" s="20" t="n">
        <f aca="false">H549</f>
        <v>5</v>
      </c>
    </row>
    <row r="549" customFormat="false" ht="75" hidden="false" customHeight="false" outlineLevel="0" collapsed="false">
      <c r="A549" s="30" t="s">
        <v>188</v>
      </c>
      <c r="B549" s="19" t="s">
        <v>700</v>
      </c>
      <c r="C549" s="19" t="s">
        <v>460</v>
      </c>
      <c r="D549" s="19" t="s">
        <v>35</v>
      </c>
      <c r="E549" s="22" t="s">
        <v>189</v>
      </c>
      <c r="F549" s="19"/>
      <c r="G549" s="20" t="n">
        <f aca="false">G550</f>
        <v>5</v>
      </c>
      <c r="H549" s="20" t="n">
        <f aca="false">H550</f>
        <v>5</v>
      </c>
    </row>
    <row r="550" customFormat="false" ht="45" hidden="false" customHeight="false" outlineLevel="0" collapsed="false">
      <c r="A550" s="30" t="s">
        <v>190</v>
      </c>
      <c r="B550" s="19" t="s">
        <v>700</v>
      </c>
      <c r="C550" s="19" t="s">
        <v>460</v>
      </c>
      <c r="D550" s="19" t="s">
        <v>35</v>
      </c>
      <c r="E550" s="22" t="s">
        <v>191</v>
      </c>
      <c r="F550" s="19"/>
      <c r="G550" s="20" t="n">
        <f aca="false">G551</f>
        <v>5</v>
      </c>
      <c r="H550" s="20" t="n">
        <f aca="false">H551</f>
        <v>5</v>
      </c>
    </row>
    <row r="551" customFormat="false" ht="45" hidden="false" customHeight="false" outlineLevel="0" collapsed="false">
      <c r="A551" s="23" t="s">
        <v>124</v>
      </c>
      <c r="B551" s="19" t="s">
        <v>700</v>
      </c>
      <c r="C551" s="19" t="s">
        <v>460</v>
      </c>
      <c r="D551" s="19" t="s">
        <v>35</v>
      </c>
      <c r="E551" s="22" t="s">
        <v>191</v>
      </c>
      <c r="F551" s="19" t="s">
        <v>125</v>
      </c>
      <c r="G551" s="20" t="n">
        <f aca="false">G552</f>
        <v>5</v>
      </c>
      <c r="H551" s="20" t="n">
        <f aca="false">H552</f>
        <v>5</v>
      </c>
    </row>
    <row r="552" customFormat="false" ht="15" hidden="false" customHeight="false" outlineLevel="0" collapsed="false">
      <c r="A552" s="23" t="s">
        <v>126</v>
      </c>
      <c r="B552" s="19" t="s">
        <v>700</v>
      </c>
      <c r="C552" s="19" t="s">
        <v>460</v>
      </c>
      <c r="D552" s="19" t="s">
        <v>35</v>
      </c>
      <c r="E552" s="22" t="s">
        <v>191</v>
      </c>
      <c r="F552" s="19" t="s">
        <v>127</v>
      </c>
      <c r="G552" s="20" t="n">
        <f aca="false">10-5</f>
        <v>5</v>
      </c>
      <c r="H552" s="20" t="n">
        <f aca="false">10-5</f>
        <v>5</v>
      </c>
    </row>
    <row r="553" customFormat="false" ht="15" hidden="false" customHeight="false" outlineLevel="0" collapsed="false">
      <c r="A553" s="18" t="s">
        <v>538</v>
      </c>
      <c r="B553" s="19" t="s">
        <v>700</v>
      </c>
      <c r="C553" s="19" t="s">
        <v>460</v>
      </c>
      <c r="D553" s="19" t="s">
        <v>460</v>
      </c>
      <c r="E553" s="19"/>
      <c r="F553" s="19"/>
      <c r="G553" s="20" t="n">
        <f aca="false">G554+G565</f>
        <v>9177.5</v>
      </c>
      <c r="H553" s="20" t="n">
        <f aca="false">H554+H565</f>
        <v>9624</v>
      </c>
    </row>
    <row r="554" customFormat="false" ht="45" hidden="false" customHeight="false" outlineLevel="0" collapsed="false">
      <c r="A554" s="21" t="s">
        <v>116</v>
      </c>
      <c r="B554" s="19" t="s">
        <v>700</v>
      </c>
      <c r="C554" s="19" t="s">
        <v>460</v>
      </c>
      <c r="D554" s="19" t="s">
        <v>460</v>
      </c>
      <c r="E554" s="22" t="s">
        <v>117</v>
      </c>
      <c r="F554" s="19"/>
      <c r="G554" s="20" t="n">
        <f aca="false">G555+G560</f>
        <v>71</v>
      </c>
      <c r="H554" s="20" t="n">
        <f aca="false">H555+H560</f>
        <v>71</v>
      </c>
    </row>
    <row r="555" customFormat="false" ht="30" hidden="false" customHeight="false" outlineLevel="0" collapsed="false">
      <c r="A555" s="21" t="s">
        <v>227</v>
      </c>
      <c r="B555" s="19" t="s">
        <v>700</v>
      </c>
      <c r="C555" s="19" t="s">
        <v>460</v>
      </c>
      <c r="D555" s="19" t="s">
        <v>460</v>
      </c>
      <c r="E555" s="22" t="s">
        <v>228</v>
      </c>
      <c r="F555" s="19"/>
      <c r="G555" s="20" t="n">
        <f aca="false">G556</f>
        <v>61</v>
      </c>
      <c r="H555" s="20" t="n">
        <f aca="false">H556</f>
        <v>61</v>
      </c>
    </row>
    <row r="556" customFormat="false" ht="30" hidden="false" customHeight="false" outlineLevel="0" collapsed="false">
      <c r="A556" s="30" t="s">
        <v>229</v>
      </c>
      <c r="B556" s="19" t="s">
        <v>700</v>
      </c>
      <c r="C556" s="19" t="s">
        <v>460</v>
      </c>
      <c r="D556" s="19" t="s">
        <v>460</v>
      </c>
      <c r="E556" s="22" t="s">
        <v>230</v>
      </c>
      <c r="F556" s="19"/>
      <c r="G556" s="20" t="n">
        <f aca="false">G557</f>
        <v>61</v>
      </c>
      <c r="H556" s="20" t="n">
        <f aca="false">H557</f>
        <v>61</v>
      </c>
    </row>
    <row r="557" customFormat="false" ht="30" hidden="false" customHeight="false" outlineLevel="0" collapsed="false">
      <c r="A557" s="28" t="s">
        <v>231</v>
      </c>
      <c r="B557" s="19" t="s">
        <v>700</v>
      </c>
      <c r="C557" s="19" t="s">
        <v>460</v>
      </c>
      <c r="D557" s="19" t="s">
        <v>460</v>
      </c>
      <c r="E557" s="22" t="s">
        <v>232</v>
      </c>
      <c r="F557" s="19"/>
      <c r="G557" s="20" t="n">
        <f aca="false">G558</f>
        <v>61</v>
      </c>
      <c r="H557" s="20" t="n">
        <f aca="false">H558</f>
        <v>61</v>
      </c>
    </row>
    <row r="558" customFormat="false" ht="45" hidden="false" customHeight="false" outlineLevel="0" collapsed="false">
      <c r="A558" s="23" t="s">
        <v>124</v>
      </c>
      <c r="B558" s="19" t="s">
        <v>700</v>
      </c>
      <c r="C558" s="19" t="s">
        <v>460</v>
      </c>
      <c r="D558" s="19" t="s">
        <v>460</v>
      </c>
      <c r="E558" s="22" t="s">
        <v>232</v>
      </c>
      <c r="F558" s="19" t="s">
        <v>125</v>
      </c>
      <c r="G558" s="20" t="n">
        <f aca="false">G559</f>
        <v>61</v>
      </c>
      <c r="H558" s="20" t="n">
        <f aca="false">H559</f>
        <v>61</v>
      </c>
    </row>
    <row r="559" customFormat="false" ht="15" hidden="false" customHeight="false" outlineLevel="0" collapsed="false">
      <c r="A559" s="23" t="s">
        <v>126</v>
      </c>
      <c r="B559" s="19" t="s">
        <v>700</v>
      </c>
      <c r="C559" s="19" t="s">
        <v>460</v>
      </c>
      <c r="D559" s="19" t="s">
        <v>460</v>
      </c>
      <c r="E559" s="22" t="s">
        <v>232</v>
      </c>
      <c r="F559" s="19" t="s">
        <v>127</v>
      </c>
      <c r="G559" s="20" t="n">
        <v>61</v>
      </c>
      <c r="H559" s="20" t="n">
        <v>61</v>
      </c>
    </row>
    <row r="560" customFormat="false" ht="30" hidden="false" customHeight="false" outlineLevel="0" collapsed="false">
      <c r="A560" s="21" t="s">
        <v>186</v>
      </c>
      <c r="B560" s="19" t="s">
        <v>700</v>
      </c>
      <c r="C560" s="19" t="s">
        <v>460</v>
      </c>
      <c r="D560" s="19" t="s">
        <v>460</v>
      </c>
      <c r="E560" s="22" t="s">
        <v>187</v>
      </c>
      <c r="F560" s="19"/>
      <c r="G560" s="20" t="n">
        <f aca="false">G561</f>
        <v>10</v>
      </c>
      <c r="H560" s="20" t="n">
        <f aca="false">H561</f>
        <v>10</v>
      </c>
    </row>
    <row r="561" customFormat="false" ht="75" hidden="false" customHeight="false" outlineLevel="0" collapsed="false">
      <c r="A561" s="30" t="s">
        <v>188</v>
      </c>
      <c r="B561" s="19" t="s">
        <v>700</v>
      </c>
      <c r="C561" s="19" t="s">
        <v>460</v>
      </c>
      <c r="D561" s="19" t="s">
        <v>460</v>
      </c>
      <c r="E561" s="22" t="s">
        <v>189</v>
      </c>
      <c r="F561" s="19"/>
      <c r="G561" s="20" t="n">
        <f aca="false">G562</f>
        <v>10</v>
      </c>
      <c r="H561" s="20" t="n">
        <f aca="false">H562</f>
        <v>10</v>
      </c>
    </row>
    <row r="562" customFormat="false" ht="45" hidden="false" customHeight="false" outlineLevel="0" collapsed="false">
      <c r="A562" s="30" t="s">
        <v>190</v>
      </c>
      <c r="B562" s="19" t="s">
        <v>700</v>
      </c>
      <c r="C562" s="19" t="s">
        <v>460</v>
      </c>
      <c r="D562" s="19" t="s">
        <v>460</v>
      </c>
      <c r="E562" s="22" t="s">
        <v>191</v>
      </c>
      <c r="F562" s="19"/>
      <c r="G562" s="20" t="n">
        <f aca="false">G563</f>
        <v>10</v>
      </c>
      <c r="H562" s="20" t="n">
        <f aca="false">H563</f>
        <v>10</v>
      </c>
    </row>
    <row r="563" customFormat="false" ht="45" hidden="false" customHeight="false" outlineLevel="0" collapsed="false">
      <c r="A563" s="23" t="s">
        <v>124</v>
      </c>
      <c r="B563" s="19" t="s">
        <v>700</v>
      </c>
      <c r="C563" s="19" t="s">
        <v>460</v>
      </c>
      <c r="D563" s="19" t="s">
        <v>460</v>
      </c>
      <c r="E563" s="22" t="s">
        <v>191</v>
      </c>
      <c r="F563" s="19" t="s">
        <v>125</v>
      </c>
      <c r="G563" s="20" t="n">
        <f aca="false">G564</f>
        <v>10</v>
      </c>
      <c r="H563" s="20" t="n">
        <f aca="false">H564</f>
        <v>10</v>
      </c>
    </row>
    <row r="564" customFormat="false" ht="15" hidden="false" customHeight="false" outlineLevel="0" collapsed="false">
      <c r="A564" s="23" t="s">
        <v>126</v>
      </c>
      <c r="B564" s="19" t="s">
        <v>700</v>
      </c>
      <c r="C564" s="19" t="s">
        <v>460</v>
      </c>
      <c r="D564" s="19" t="s">
        <v>460</v>
      </c>
      <c r="E564" s="22" t="s">
        <v>191</v>
      </c>
      <c r="F564" s="19" t="s">
        <v>127</v>
      </c>
      <c r="G564" s="20" t="n">
        <f aca="false">20-10</f>
        <v>10</v>
      </c>
      <c r="H564" s="20" t="n">
        <f aca="false">20-10</f>
        <v>10</v>
      </c>
    </row>
    <row r="565" customFormat="false" ht="60" hidden="false" customHeight="false" outlineLevel="0" collapsed="false">
      <c r="A565" s="21" t="s">
        <v>64</v>
      </c>
      <c r="B565" s="19" t="s">
        <v>700</v>
      </c>
      <c r="C565" s="19" t="s">
        <v>460</v>
      </c>
      <c r="D565" s="19" t="s">
        <v>460</v>
      </c>
      <c r="E565" s="22" t="s">
        <v>65</v>
      </c>
      <c r="F565" s="19"/>
      <c r="G565" s="20" t="n">
        <f aca="false">G566</f>
        <v>9106.5</v>
      </c>
      <c r="H565" s="20" t="n">
        <f aca="false">H566</f>
        <v>9553</v>
      </c>
    </row>
    <row r="566" customFormat="false" ht="15" hidden="false" customHeight="false" outlineLevel="0" collapsed="false">
      <c r="A566" s="21" t="s">
        <v>539</v>
      </c>
      <c r="B566" s="19" t="s">
        <v>700</v>
      </c>
      <c r="C566" s="19" t="s">
        <v>460</v>
      </c>
      <c r="D566" s="19" t="s">
        <v>460</v>
      </c>
      <c r="E566" s="22" t="s">
        <v>540</v>
      </c>
      <c r="F566" s="19"/>
      <c r="G566" s="20" t="n">
        <f aca="false">G567</f>
        <v>9106.5</v>
      </c>
      <c r="H566" s="20" t="n">
        <f aca="false">H567</f>
        <v>9553</v>
      </c>
    </row>
    <row r="567" customFormat="false" ht="90" hidden="false" customHeight="false" outlineLevel="0" collapsed="false">
      <c r="A567" s="24" t="s">
        <v>541</v>
      </c>
      <c r="B567" s="19" t="s">
        <v>700</v>
      </c>
      <c r="C567" s="19" t="s">
        <v>460</v>
      </c>
      <c r="D567" s="19" t="s">
        <v>460</v>
      </c>
      <c r="E567" s="22" t="s">
        <v>542</v>
      </c>
      <c r="F567" s="19"/>
      <c r="G567" s="20" t="n">
        <f aca="false">G568+G571+G574</f>
        <v>9106.5</v>
      </c>
      <c r="H567" s="20" t="n">
        <f aca="false">H568+H571+H574</f>
        <v>9553</v>
      </c>
    </row>
    <row r="568" customFormat="false" ht="45" hidden="false" customHeight="false" outlineLevel="0" collapsed="false">
      <c r="A568" s="28" t="s">
        <v>543</v>
      </c>
      <c r="B568" s="19" t="s">
        <v>700</v>
      </c>
      <c r="C568" s="19" t="s">
        <v>460</v>
      </c>
      <c r="D568" s="19" t="s">
        <v>460</v>
      </c>
      <c r="E568" s="22" t="s">
        <v>544</v>
      </c>
      <c r="F568" s="25"/>
      <c r="G568" s="20" t="n">
        <f aca="false">G569</f>
        <v>927</v>
      </c>
      <c r="H568" s="20" t="n">
        <f aca="false">H569</f>
        <v>973</v>
      </c>
    </row>
    <row r="569" customFormat="false" ht="45" hidden="false" customHeight="false" outlineLevel="0" collapsed="false">
      <c r="A569" s="23" t="s">
        <v>124</v>
      </c>
      <c r="B569" s="19" t="s">
        <v>700</v>
      </c>
      <c r="C569" s="19" t="s">
        <v>460</v>
      </c>
      <c r="D569" s="19" t="s">
        <v>460</v>
      </c>
      <c r="E569" s="22" t="s">
        <v>544</v>
      </c>
      <c r="F569" s="19" t="n">
        <v>600</v>
      </c>
      <c r="G569" s="20" t="n">
        <f aca="false">G570</f>
        <v>927</v>
      </c>
      <c r="H569" s="20" t="n">
        <f aca="false">H570</f>
        <v>973</v>
      </c>
    </row>
    <row r="570" customFormat="false" ht="15" hidden="false" customHeight="false" outlineLevel="0" collapsed="false">
      <c r="A570" s="23" t="s">
        <v>126</v>
      </c>
      <c r="B570" s="19" t="s">
        <v>700</v>
      </c>
      <c r="C570" s="19" t="s">
        <v>460</v>
      </c>
      <c r="D570" s="19" t="s">
        <v>460</v>
      </c>
      <c r="E570" s="22" t="s">
        <v>544</v>
      </c>
      <c r="F570" s="19" t="n">
        <v>610</v>
      </c>
      <c r="G570" s="20" t="n">
        <f aca="false">725+85+117</f>
        <v>927</v>
      </c>
      <c r="H570" s="20" t="n">
        <f aca="false">761+89+123</f>
        <v>973</v>
      </c>
    </row>
    <row r="571" customFormat="false" ht="45" hidden="false" customHeight="false" outlineLevel="0" collapsed="false">
      <c r="A571" s="28" t="s">
        <v>545</v>
      </c>
      <c r="B571" s="19" t="s">
        <v>700</v>
      </c>
      <c r="C571" s="19" t="s">
        <v>460</v>
      </c>
      <c r="D571" s="19" t="s">
        <v>460</v>
      </c>
      <c r="E571" s="22" t="s">
        <v>546</v>
      </c>
      <c r="F571" s="25"/>
      <c r="G571" s="20" t="n">
        <f aca="false">G572</f>
        <v>3.5</v>
      </c>
      <c r="H571" s="20" t="n">
        <f aca="false">H572</f>
        <v>4</v>
      </c>
    </row>
    <row r="572" customFormat="false" ht="45" hidden="false" customHeight="false" outlineLevel="0" collapsed="false">
      <c r="A572" s="23" t="s">
        <v>124</v>
      </c>
      <c r="B572" s="19" t="s">
        <v>700</v>
      </c>
      <c r="C572" s="19" t="s">
        <v>460</v>
      </c>
      <c r="D572" s="19" t="s">
        <v>460</v>
      </c>
      <c r="E572" s="22" t="s">
        <v>546</v>
      </c>
      <c r="F572" s="19" t="n">
        <v>600</v>
      </c>
      <c r="G572" s="20" t="n">
        <f aca="false">G573</f>
        <v>3.5</v>
      </c>
      <c r="H572" s="20" t="n">
        <f aca="false">H573</f>
        <v>4</v>
      </c>
    </row>
    <row r="573" customFormat="false" ht="15" hidden="false" customHeight="false" outlineLevel="0" collapsed="false">
      <c r="A573" s="23" t="s">
        <v>126</v>
      </c>
      <c r="B573" s="19" t="s">
        <v>700</v>
      </c>
      <c r="C573" s="19" t="s">
        <v>460</v>
      </c>
      <c r="D573" s="19" t="s">
        <v>460</v>
      </c>
      <c r="E573" s="22" t="s">
        <v>546</v>
      </c>
      <c r="F573" s="19" t="n">
        <v>610</v>
      </c>
      <c r="G573" s="20" t="n">
        <v>3.5</v>
      </c>
      <c r="H573" s="20" t="n">
        <v>4</v>
      </c>
    </row>
    <row r="574" customFormat="false" ht="45" hidden="false" customHeight="false" outlineLevel="0" collapsed="false">
      <c r="A574" s="28" t="s">
        <v>547</v>
      </c>
      <c r="B574" s="19" t="s">
        <v>700</v>
      </c>
      <c r="C574" s="19" t="s">
        <v>460</v>
      </c>
      <c r="D574" s="19" t="s">
        <v>460</v>
      </c>
      <c r="E574" s="22" t="s">
        <v>548</v>
      </c>
      <c r="F574" s="25"/>
      <c r="G574" s="20" t="n">
        <f aca="false">G575</f>
        <v>8176</v>
      </c>
      <c r="H574" s="20" t="n">
        <f aca="false">H575</f>
        <v>8576</v>
      </c>
    </row>
    <row r="575" customFormat="false" ht="45" hidden="false" customHeight="false" outlineLevel="0" collapsed="false">
      <c r="A575" s="23" t="s">
        <v>124</v>
      </c>
      <c r="B575" s="19" t="s">
        <v>700</v>
      </c>
      <c r="C575" s="19" t="s">
        <v>460</v>
      </c>
      <c r="D575" s="19" t="s">
        <v>460</v>
      </c>
      <c r="E575" s="22" t="s">
        <v>548</v>
      </c>
      <c r="F575" s="19" t="n">
        <v>600</v>
      </c>
      <c r="G575" s="20" t="n">
        <f aca="false">G576</f>
        <v>8176</v>
      </c>
      <c r="H575" s="20" t="n">
        <f aca="false">H576</f>
        <v>8576</v>
      </c>
    </row>
    <row r="576" customFormat="false" ht="15" hidden="false" customHeight="false" outlineLevel="0" collapsed="false">
      <c r="A576" s="23" t="s">
        <v>126</v>
      </c>
      <c r="B576" s="19" t="s">
        <v>700</v>
      </c>
      <c r="C576" s="19" t="s">
        <v>460</v>
      </c>
      <c r="D576" s="19" t="s">
        <v>460</v>
      </c>
      <c r="E576" s="22" t="s">
        <v>548</v>
      </c>
      <c r="F576" s="19" t="n">
        <v>610</v>
      </c>
      <c r="G576" s="20" t="n">
        <f aca="false">8576-400</f>
        <v>8176</v>
      </c>
      <c r="H576" s="20" t="n">
        <v>8576</v>
      </c>
    </row>
    <row r="577" customFormat="false" ht="15" hidden="false" customHeight="false" outlineLevel="0" collapsed="false">
      <c r="A577" s="18" t="s">
        <v>549</v>
      </c>
      <c r="B577" s="19" t="s">
        <v>700</v>
      </c>
      <c r="C577" s="19" t="s">
        <v>460</v>
      </c>
      <c r="D577" s="19" t="s">
        <v>171</v>
      </c>
      <c r="E577" s="19"/>
      <c r="F577" s="19"/>
      <c r="G577" s="20" t="n">
        <f aca="false">G578</f>
        <v>455</v>
      </c>
      <c r="H577" s="20" t="n">
        <f aca="false">H578</f>
        <v>455</v>
      </c>
    </row>
    <row r="578" customFormat="false" ht="30" hidden="false" customHeight="false" outlineLevel="0" collapsed="false">
      <c r="A578" s="21" t="s">
        <v>50</v>
      </c>
      <c r="B578" s="19" t="s">
        <v>700</v>
      </c>
      <c r="C578" s="19" t="s">
        <v>460</v>
      </c>
      <c r="D578" s="19" t="s">
        <v>171</v>
      </c>
      <c r="E578" s="22" t="s">
        <v>51</v>
      </c>
      <c r="F578" s="19"/>
      <c r="G578" s="20" t="n">
        <f aca="false">G579</f>
        <v>455</v>
      </c>
      <c r="H578" s="20" t="n">
        <f aca="false">H579</f>
        <v>455</v>
      </c>
    </row>
    <row r="579" customFormat="false" ht="30" hidden="false" customHeight="false" outlineLevel="0" collapsed="false">
      <c r="A579" s="21" t="s">
        <v>561</v>
      </c>
      <c r="B579" s="19" t="s">
        <v>700</v>
      </c>
      <c r="C579" s="19" t="s">
        <v>460</v>
      </c>
      <c r="D579" s="19" t="s">
        <v>171</v>
      </c>
      <c r="E579" s="22" t="s">
        <v>562</v>
      </c>
      <c r="F579" s="19"/>
      <c r="G579" s="20" t="n">
        <f aca="false">G580</f>
        <v>455</v>
      </c>
      <c r="H579" s="20" t="n">
        <f aca="false">H580</f>
        <v>455</v>
      </c>
    </row>
    <row r="580" customFormat="false" ht="60" hidden="false" customHeight="false" outlineLevel="0" collapsed="false">
      <c r="A580" s="24" t="s">
        <v>563</v>
      </c>
      <c r="B580" s="19" t="s">
        <v>700</v>
      </c>
      <c r="C580" s="19" t="s">
        <v>460</v>
      </c>
      <c r="D580" s="19" t="s">
        <v>171</v>
      </c>
      <c r="E580" s="22" t="s">
        <v>564</v>
      </c>
      <c r="F580" s="19"/>
      <c r="G580" s="20" t="n">
        <f aca="false">G581</f>
        <v>455</v>
      </c>
      <c r="H580" s="20" t="n">
        <f aca="false">H581</f>
        <v>455</v>
      </c>
    </row>
    <row r="581" customFormat="false" ht="30" hidden="false" customHeight="false" outlineLevel="0" collapsed="false">
      <c r="A581" s="24" t="s">
        <v>565</v>
      </c>
      <c r="B581" s="19" t="s">
        <v>700</v>
      </c>
      <c r="C581" s="19" t="s">
        <v>460</v>
      </c>
      <c r="D581" s="19" t="s">
        <v>171</v>
      </c>
      <c r="E581" s="22" t="s">
        <v>566</v>
      </c>
      <c r="F581" s="19"/>
      <c r="G581" s="20" t="n">
        <f aca="false">G582</f>
        <v>455</v>
      </c>
      <c r="H581" s="20" t="n">
        <f aca="false">H582</f>
        <v>455</v>
      </c>
    </row>
    <row r="582" customFormat="false" ht="45" hidden="false" customHeight="false" outlineLevel="0" collapsed="false">
      <c r="A582" s="23" t="s">
        <v>124</v>
      </c>
      <c r="B582" s="19" t="s">
        <v>700</v>
      </c>
      <c r="C582" s="19" t="s">
        <v>460</v>
      </c>
      <c r="D582" s="19" t="s">
        <v>171</v>
      </c>
      <c r="E582" s="22" t="s">
        <v>566</v>
      </c>
      <c r="F582" s="19" t="s">
        <v>125</v>
      </c>
      <c r="G582" s="20" t="n">
        <f aca="false">G583</f>
        <v>455</v>
      </c>
      <c r="H582" s="20" t="n">
        <f aca="false">H583</f>
        <v>455</v>
      </c>
    </row>
    <row r="583" customFormat="false" ht="15" hidden="false" customHeight="false" outlineLevel="0" collapsed="false">
      <c r="A583" s="23" t="s">
        <v>126</v>
      </c>
      <c r="B583" s="19" t="s">
        <v>700</v>
      </c>
      <c r="C583" s="19" t="s">
        <v>460</v>
      </c>
      <c r="D583" s="19" t="s">
        <v>171</v>
      </c>
      <c r="E583" s="22" t="s">
        <v>566</v>
      </c>
      <c r="F583" s="19" t="s">
        <v>127</v>
      </c>
      <c r="G583" s="20" t="n">
        <v>455</v>
      </c>
      <c r="H583" s="20" t="n">
        <v>455</v>
      </c>
    </row>
    <row r="584" customFormat="false" ht="15" hidden="false" customHeight="false" outlineLevel="0" collapsed="false">
      <c r="A584" s="18" t="s">
        <v>567</v>
      </c>
      <c r="B584" s="19" t="s">
        <v>700</v>
      </c>
      <c r="C584" s="19" t="s">
        <v>253</v>
      </c>
      <c r="D584" s="19"/>
      <c r="E584" s="19"/>
      <c r="F584" s="19"/>
      <c r="G584" s="20" t="n">
        <f aca="false">G585</f>
        <v>114571.7</v>
      </c>
      <c r="H584" s="20" t="n">
        <f aca="false">H585</f>
        <v>109336.5</v>
      </c>
    </row>
    <row r="585" customFormat="false" ht="15" hidden="false" customHeight="false" outlineLevel="0" collapsed="false">
      <c r="A585" s="18" t="s">
        <v>568</v>
      </c>
      <c r="B585" s="19" t="s">
        <v>700</v>
      </c>
      <c r="C585" s="19" t="s">
        <v>253</v>
      </c>
      <c r="D585" s="19" t="s">
        <v>19</v>
      </c>
      <c r="E585" s="19"/>
      <c r="F585" s="19"/>
      <c r="G585" s="20" t="n">
        <f aca="false">G586+G613+G619+G635+G641</f>
        <v>114571.7</v>
      </c>
      <c r="H585" s="20" t="n">
        <f aca="false">H586+H613+H619+H635+H641</f>
        <v>109336.5</v>
      </c>
    </row>
    <row r="586" customFormat="false" ht="15" hidden="false" customHeight="false" outlineLevel="0" collapsed="false">
      <c r="A586" s="21" t="s">
        <v>92</v>
      </c>
      <c r="B586" s="19" t="s">
        <v>700</v>
      </c>
      <c r="C586" s="19" t="s">
        <v>253</v>
      </c>
      <c r="D586" s="19" t="s">
        <v>19</v>
      </c>
      <c r="E586" s="22" t="s">
        <v>93</v>
      </c>
      <c r="F586" s="31"/>
      <c r="G586" s="20" t="n">
        <f aca="false">G587+G595+G603+G608</f>
        <v>101138</v>
      </c>
      <c r="H586" s="20" t="n">
        <f aca="false">H587+H595+H603+H608</f>
        <v>105501</v>
      </c>
    </row>
    <row r="587" customFormat="false" ht="15" hidden="false" customHeight="false" outlineLevel="0" collapsed="false">
      <c r="A587" s="21" t="s">
        <v>569</v>
      </c>
      <c r="B587" s="19" t="s">
        <v>700</v>
      </c>
      <c r="C587" s="19" t="s">
        <v>253</v>
      </c>
      <c r="D587" s="19" t="s">
        <v>19</v>
      </c>
      <c r="E587" s="22" t="s">
        <v>570</v>
      </c>
      <c r="F587" s="19"/>
      <c r="G587" s="20" t="n">
        <f aca="false">G588</f>
        <v>20570</v>
      </c>
      <c r="H587" s="20" t="n">
        <f aca="false">H588</f>
        <v>21339</v>
      </c>
    </row>
    <row r="588" customFormat="false" ht="60" hidden="false" customHeight="false" outlineLevel="0" collapsed="false">
      <c r="A588" s="21" t="s">
        <v>571</v>
      </c>
      <c r="B588" s="19" t="s">
        <v>700</v>
      </c>
      <c r="C588" s="19" t="s">
        <v>253</v>
      </c>
      <c r="D588" s="19" t="s">
        <v>19</v>
      </c>
      <c r="E588" s="22" t="s">
        <v>572</v>
      </c>
      <c r="F588" s="19"/>
      <c r="G588" s="20" t="n">
        <f aca="false">G589+G592</f>
        <v>20570</v>
      </c>
      <c r="H588" s="20" t="n">
        <f aca="false">H589+H592</f>
        <v>21339</v>
      </c>
    </row>
    <row r="589" customFormat="false" ht="60" hidden="false" customHeight="false" outlineLevel="0" collapsed="false">
      <c r="A589" s="49" t="s">
        <v>573</v>
      </c>
      <c r="B589" s="19" t="s">
        <v>700</v>
      </c>
      <c r="C589" s="19" t="s">
        <v>253</v>
      </c>
      <c r="D589" s="19" t="s">
        <v>19</v>
      </c>
      <c r="E589" s="22" t="s">
        <v>574</v>
      </c>
      <c r="F589" s="19"/>
      <c r="G589" s="20" t="n">
        <f aca="false">G590</f>
        <v>350</v>
      </c>
      <c r="H589" s="20" t="n">
        <f aca="false">H590</f>
        <v>350</v>
      </c>
    </row>
    <row r="590" customFormat="false" ht="45" hidden="false" customHeight="false" outlineLevel="0" collapsed="false">
      <c r="A590" s="23" t="s">
        <v>124</v>
      </c>
      <c r="B590" s="19" t="s">
        <v>700</v>
      </c>
      <c r="C590" s="19" t="s">
        <v>253</v>
      </c>
      <c r="D590" s="19" t="s">
        <v>19</v>
      </c>
      <c r="E590" s="22" t="s">
        <v>574</v>
      </c>
      <c r="F590" s="19" t="s">
        <v>125</v>
      </c>
      <c r="G590" s="20" t="n">
        <f aca="false">G591</f>
        <v>350</v>
      </c>
      <c r="H590" s="20" t="n">
        <f aca="false">H591</f>
        <v>350</v>
      </c>
    </row>
    <row r="591" customFormat="false" ht="15" hidden="false" customHeight="false" outlineLevel="0" collapsed="false">
      <c r="A591" s="23" t="s">
        <v>126</v>
      </c>
      <c r="B591" s="19" t="s">
        <v>700</v>
      </c>
      <c r="C591" s="19" t="s">
        <v>253</v>
      </c>
      <c r="D591" s="19" t="s">
        <v>19</v>
      </c>
      <c r="E591" s="22" t="s">
        <v>574</v>
      </c>
      <c r="F591" s="19" t="s">
        <v>127</v>
      </c>
      <c r="G591" s="20" t="n">
        <f aca="false">2650-2300</f>
        <v>350</v>
      </c>
      <c r="H591" s="20" t="n">
        <f aca="false">2650-2300</f>
        <v>350</v>
      </c>
    </row>
    <row r="592" customFormat="false" ht="30" hidden="false" customHeight="false" outlineLevel="0" collapsed="false">
      <c r="A592" s="49" t="s">
        <v>575</v>
      </c>
      <c r="B592" s="19" t="s">
        <v>700</v>
      </c>
      <c r="C592" s="19" t="s">
        <v>253</v>
      </c>
      <c r="D592" s="19" t="s">
        <v>19</v>
      </c>
      <c r="E592" s="22" t="s">
        <v>576</v>
      </c>
      <c r="F592" s="19"/>
      <c r="G592" s="20" t="n">
        <f aca="false">G593</f>
        <v>20220</v>
      </c>
      <c r="H592" s="20" t="n">
        <f aca="false">H593</f>
        <v>20989</v>
      </c>
    </row>
    <row r="593" customFormat="false" ht="45" hidden="false" customHeight="false" outlineLevel="0" collapsed="false">
      <c r="A593" s="23" t="s">
        <v>124</v>
      </c>
      <c r="B593" s="19" t="s">
        <v>700</v>
      </c>
      <c r="C593" s="19" t="s">
        <v>253</v>
      </c>
      <c r="D593" s="19" t="s">
        <v>19</v>
      </c>
      <c r="E593" s="22" t="s">
        <v>576</v>
      </c>
      <c r="F593" s="19" t="s">
        <v>125</v>
      </c>
      <c r="G593" s="20" t="n">
        <f aca="false">G594</f>
        <v>20220</v>
      </c>
      <c r="H593" s="20" t="n">
        <f aca="false">H594</f>
        <v>20989</v>
      </c>
    </row>
    <row r="594" customFormat="false" ht="15" hidden="false" customHeight="false" outlineLevel="0" collapsed="false">
      <c r="A594" s="23" t="s">
        <v>126</v>
      </c>
      <c r="B594" s="19" t="s">
        <v>700</v>
      </c>
      <c r="C594" s="19" t="s">
        <v>253</v>
      </c>
      <c r="D594" s="19" t="s">
        <v>19</v>
      </c>
      <c r="E594" s="22" t="s">
        <v>576</v>
      </c>
      <c r="F594" s="19" t="s">
        <v>127</v>
      </c>
      <c r="G594" s="20" t="n">
        <f aca="false">24020-3800</f>
        <v>20220</v>
      </c>
      <c r="H594" s="20" t="n">
        <f aca="false">24989-4000</f>
        <v>20989</v>
      </c>
    </row>
    <row r="595" customFormat="false" ht="45" hidden="false" customHeight="false" outlineLevel="0" collapsed="false">
      <c r="A595" s="21" t="s">
        <v>577</v>
      </c>
      <c r="B595" s="19" t="s">
        <v>700</v>
      </c>
      <c r="C595" s="19" t="s">
        <v>253</v>
      </c>
      <c r="D595" s="19" t="s">
        <v>19</v>
      </c>
      <c r="E595" s="22" t="s">
        <v>578</v>
      </c>
      <c r="F595" s="19"/>
      <c r="G595" s="20" t="n">
        <f aca="false">G596</f>
        <v>76863</v>
      </c>
      <c r="H595" s="20" t="n">
        <f aca="false">H596</f>
        <v>78757</v>
      </c>
    </row>
    <row r="596" customFormat="false" ht="30" hidden="false" customHeight="false" outlineLevel="0" collapsed="false">
      <c r="A596" s="21" t="s">
        <v>579</v>
      </c>
      <c r="B596" s="19" t="s">
        <v>700</v>
      </c>
      <c r="C596" s="19" t="s">
        <v>253</v>
      </c>
      <c r="D596" s="19" t="s">
        <v>19</v>
      </c>
      <c r="E596" s="22" t="s">
        <v>580</v>
      </c>
      <c r="F596" s="19"/>
      <c r="G596" s="20" t="n">
        <f aca="false">G600+G597</f>
        <v>76863</v>
      </c>
      <c r="H596" s="20" t="n">
        <f aca="false">H600+H597</f>
        <v>78757</v>
      </c>
    </row>
    <row r="597" customFormat="false" ht="15" hidden="false" customHeight="false" outlineLevel="0" collapsed="false">
      <c r="A597" s="21" t="s">
        <v>581</v>
      </c>
      <c r="B597" s="19" t="s">
        <v>700</v>
      </c>
      <c r="C597" s="19" t="s">
        <v>253</v>
      </c>
      <c r="D597" s="19" t="s">
        <v>19</v>
      </c>
      <c r="E597" s="22" t="s">
        <v>582</v>
      </c>
      <c r="F597" s="19"/>
      <c r="G597" s="20" t="n">
        <f aca="false">G598</f>
        <v>5400</v>
      </c>
      <c r="H597" s="20" t="n">
        <f aca="false">H598</f>
        <v>5490</v>
      </c>
    </row>
    <row r="598" customFormat="false" ht="45" hidden="false" customHeight="false" outlineLevel="0" collapsed="false">
      <c r="A598" s="23" t="s">
        <v>124</v>
      </c>
      <c r="B598" s="19" t="s">
        <v>700</v>
      </c>
      <c r="C598" s="19" t="s">
        <v>253</v>
      </c>
      <c r="D598" s="19" t="s">
        <v>19</v>
      </c>
      <c r="E598" s="22" t="s">
        <v>582</v>
      </c>
      <c r="F598" s="19" t="s">
        <v>125</v>
      </c>
      <c r="G598" s="20" t="n">
        <f aca="false">G599</f>
        <v>5400</v>
      </c>
      <c r="H598" s="20" t="n">
        <f aca="false">H599</f>
        <v>5490</v>
      </c>
    </row>
    <row r="599" customFormat="false" ht="15" hidden="false" customHeight="false" outlineLevel="0" collapsed="false">
      <c r="A599" s="23" t="s">
        <v>126</v>
      </c>
      <c r="B599" s="19" t="s">
        <v>700</v>
      </c>
      <c r="C599" s="19" t="s">
        <v>253</v>
      </c>
      <c r="D599" s="19" t="s">
        <v>19</v>
      </c>
      <c r="E599" s="22" t="s">
        <v>582</v>
      </c>
      <c r="F599" s="19" t="s">
        <v>127</v>
      </c>
      <c r="G599" s="20" t="n">
        <v>5400</v>
      </c>
      <c r="H599" s="20" t="n">
        <v>5490</v>
      </c>
    </row>
    <row r="600" customFormat="false" ht="45" hidden="false" customHeight="false" outlineLevel="0" collapsed="false">
      <c r="A600" s="49" t="s">
        <v>583</v>
      </c>
      <c r="B600" s="19" t="s">
        <v>700</v>
      </c>
      <c r="C600" s="19" t="s">
        <v>253</v>
      </c>
      <c r="D600" s="19" t="s">
        <v>19</v>
      </c>
      <c r="E600" s="22" t="s">
        <v>584</v>
      </c>
      <c r="F600" s="19"/>
      <c r="G600" s="20" t="n">
        <f aca="false">G601</f>
        <v>71463</v>
      </c>
      <c r="H600" s="20" t="n">
        <f aca="false">H601</f>
        <v>73267</v>
      </c>
    </row>
    <row r="601" customFormat="false" ht="45" hidden="false" customHeight="false" outlineLevel="0" collapsed="false">
      <c r="A601" s="23" t="s">
        <v>124</v>
      </c>
      <c r="B601" s="19" t="s">
        <v>700</v>
      </c>
      <c r="C601" s="19" t="s">
        <v>253</v>
      </c>
      <c r="D601" s="19" t="s">
        <v>19</v>
      </c>
      <c r="E601" s="22" t="s">
        <v>584</v>
      </c>
      <c r="F601" s="19" t="s">
        <v>125</v>
      </c>
      <c r="G601" s="20" t="n">
        <f aca="false">G602</f>
        <v>71463</v>
      </c>
      <c r="H601" s="20" t="n">
        <f aca="false">H602</f>
        <v>73267</v>
      </c>
    </row>
    <row r="602" customFormat="false" ht="15" hidden="false" customHeight="false" outlineLevel="0" collapsed="false">
      <c r="A602" s="23" t="s">
        <v>126</v>
      </c>
      <c r="B602" s="19" t="s">
        <v>700</v>
      </c>
      <c r="C602" s="19" t="s">
        <v>253</v>
      </c>
      <c r="D602" s="19" t="s">
        <v>19</v>
      </c>
      <c r="E602" s="22" t="s">
        <v>584</v>
      </c>
      <c r="F602" s="19" t="s">
        <v>127</v>
      </c>
      <c r="G602" s="20" t="n">
        <f aca="false">86463-15000</f>
        <v>71463</v>
      </c>
      <c r="H602" s="20" t="n">
        <f aca="false">90267-17000</f>
        <v>73267</v>
      </c>
    </row>
    <row r="603" customFormat="false" ht="15" hidden="false" customHeight="false" outlineLevel="0" collapsed="false">
      <c r="A603" s="21" t="s">
        <v>146</v>
      </c>
      <c r="B603" s="19" t="s">
        <v>700</v>
      </c>
      <c r="C603" s="19" t="s">
        <v>253</v>
      </c>
      <c r="D603" s="19" t="s">
        <v>19</v>
      </c>
      <c r="E603" s="22" t="s">
        <v>585</v>
      </c>
      <c r="F603" s="19"/>
      <c r="G603" s="20" t="n">
        <f aca="false">G604</f>
        <v>2705</v>
      </c>
      <c r="H603" s="20" t="n">
        <f aca="false">H604</f>
        <v>2905</v>
      </c>
    </row>
    <row r="604" customFormat="false" ht="45" hidden="false" customHeight="false" outlineLevel="0" collapsed="false">
      <c r="A604" s="21" t="s">
        <v>26</v>
      </c>
      <c r="B604" s="19" t="s">
        <v>700</v>
      </c>
      <c r="C604" s="19" t="s">
        <v>253</v>
      </c>
      <c r="D604" s="19" t="s">
        <v>19</v>
      </c>
      <c r="E604" s="22" t="s">
        <v>586</v>
      </c>
      <c r="F604" s="19"/>
      <c r="G604" s="20" t="n">
        <f aca="false">G605</f>
        <v>2705</v>
      </c>
      <c r="H604" s="20" t="n">
        <f aca="false">H605</f>
        <v>2905</v>
      </c>
    </row>
    <row r="605" customFormat="false" ht="15" hidden="false" customHeight="false" outlineLevel="0" collapsed="false">
      <c r="A605" s="30" t="s">
        <v>581</v>
      </c>
      <c r="B605" s="19" t="s">
        <v>700</v>
      </c>
      <c r="C605" s="19" t="s">
        <v>253</v>
      </c>
      <c r="D605" s="19" t="s">
        <v>19</v>
      </c>
      <c r="E605" s="22" t="s">
        <v>587</v>
      </c>
      <c r="F605" s="19"/>
      <c r="G605" s="20" t="n">
        <f aca="false">G606</f>
        <v>2705</v>
      </c>
      <c r="H605" s="20" t="n">
        <f aca="false">H606</f>
        <v>2905</v>
      </c>
    </row>
    <row r="606" customFormat="false" ht="30" hidden="false" customHeight="false" outlineLevel="0" collapsed="false">
      <c r="A606" s="23" t="s">
        <v>44</v>
      </c>
      <c r="B606" s="19" t="s">
        <v>700</v>
      </c>
      <c r="C606" s="19" t="s">
        <v>253</v>
      </c>
      <c r="D606" s="19" t="s">
        <v>19</v>
      </c>
      <c r="E606" s="22" t="s">
        <v>587</v>
      </c>
      <c r="F606" s="19" t="s">
        <v>45</v>
      </c>
      <c r="G606" s="20" t="n">
        <f aca="false">G607</f>
        <v>2705</v>
      </c>
      <c r="H606" s="20" t="n">
        <f aca="false">H607</f>
        <v>2905</v>
      </c>
    </row>
    <row r="607" customFormat="false" ht="45" hidden="false" customHeight="false" outlineLevel="0" collapsed="false">
      <c r="A607" s="23" t="s">
        <v>46</v>
      </c>
      <c r="B607" s="19" t="s">
        <v>700</v>
      </c>
      <c r="C607" s="19" t="s">
        <v>253</v>
      </c>
      <c r="D607" s="19" t="s">
        <v>19</v>
      </c>
      <c r="E607" s="22" t="s">
        <v>587</v>
      </c>
      <c r="F607" s="19" t="s">
        <v>47</v>
      </c>
      <c r="G607" s="20" t="n">
        <v>2705</v>
      </c>
      <c r="H607" s="20" t="n">
        <v>2905</v>
      </c>
    </row>
    <row r="608" customFormat="false" ht="30" hidden="false" customHeight="false" outlineLevel="0" collapsed="false">
      <c r="A608" s="21" t="s">
        <v>588</v>
      </c>
      <c r="B608" s="19" t="s">
        <v>700</v>
      </c>
      <c r="C608" s="19" t="s">
        <v>253</v>
      </c>
      <c r="D608" s="19" t="s">
        <v>19</v>
      </c>
      <c r="E608" s="22" t="s">
        <v>589</v>
      </c>
      <c r="F608" s="25"/>
      <c r="G608" s="20" t="n">
        <f aca="false">G609</f>
        <v>1000</v>
      </c>
      <c r="H608" s="20" t="n">
        <f aca="false">H609</f>
        <v>2500</v>
      </c>
    </row>
    <row r="609" customFormat="false" ht="30" hidden="false" customHeight="false" outlineLevel="0" collapsed="false">
      <c r="A609" s="21" t="s">
        <v>590</v>
      </c>
      <c r="B609" s="19" t="s">
        <v>700</v>
      </c>
      <c r="C609" s="19" t="s">
        <v>253</v>
      </c>
      <c r="D609" s="19" t="s">
        <v>19</v>
      </c>
      <c r="E609" s="22" t="s">
        <v>591</v>
      </c>
      <c r="F609" s="25"/>
      <c r="G609" s="20" t="n">
        <f aca="false">G610</f>
        <v>1000</v>
      </c>
      <c r="H609" s="20" t="n">
        <f aca="false">H610</f>
        <v>2500</v>
      </c>
    </row>
    <row r="610" customFormat="false" ht="30" hidden="false" customHeight="false" outlineLevel="0" collapsed="false">
      <c r="A610" s="50" t="s">
        <v>592</v>
      </c>
      <c r="B610" s="19" t="s">
        <v>700</v>
      </c>
      <c r="C610" s="19" t="s">
        <v>253</v>
      </c>
      <c r="D610" s="19" t="s">
        <v>19</v>
      </c>
      <c r="E610" s="22" t="s">
        <v>593</v>
      </c>
      <c r="F610" s="19"/>
      <c r="G610" s="20" t="n">
        <f aca="false">G611</f>
        <v>1000</v>
      </c>
      <c r="H610" s="20" t="n">
        <f aca="false">H611</f>
        <v>2500</v>
      </c>
    </row>
    <row r="611" customFormat="false" ht="45" hidden="false" customHeight="false" outlineLevel="0" collapsed="false">
      <c r="A611" s="23" t="s">
        <v>124</v>
      </c>
      <c r="B611" s="19" t="s">
        <v>700</v>
      </c>
      <c r="C611" s="19" t="s">
        <v>253</v>
      </c>
      <c r="D611" s="19" t="s">
        <v>19</v>
      </c>
      <c r="E611" s="22" t="s">
        <v>593</v>
      </c>
      <c r="F611" s="19" t="n">
        <v>600</v>
      </c>
      <c r="G611" s="20" t="n">
        <f aca="false">G612</f>
        <v>1000</v>
      </c>
      <c r="H611" s="20" t="n">
        <f aca="false">H612</f>
        <v>2500</v>
      </c>
    </row>
    <row r="612" customFormat="false" ht="15" hidden="false" customHeight="false" outlineLevel="0" collapsed="false">
      <c r="A612" s="23" t="s">
        <v>126</v>
      </c>
      <c r="B612" s="19" t="s">
        <v>700</v>
      </c>
      <c r="C612" s="19" t="s">
        <v>253</v>
      </c>
      <c r="D612" s="19" t="s">
        <v>19</v>
      </c>
      <c r="E612" s="22" t="s">
        <v>593</v>
      </c>
      <c r="F612" s="19" t="n">
        <v>610</v>
      </c>
      <c r="G612" s="20" t="n">
        <f aca="false">2000-1000</f>
        <v>1000</v>
      </c>
      <c r="H612" s="20" t="n">
        <v>2500</v>
      </c>
    </row>
    <row r="613" customFormat="false" ht="30" hidden="false" customHeight="false" outlineLevel="0" collapsed="false">
      <c r="A613" s="21" t="s">
        <v>50</v>
      </c>
      <c r="B613" s="19" t="s">
        <v>700</v>
      </c>
      <c r="C613" s="19" t="s">
        <v>253</v>
      </c>
      <c r="D613" s="19" t="s">
        <v>19</v>
      </c>
      <c r="E613" s="22" t="s">
        <v>51</v>
      </c>
      <c r="F613" s="19"/>
      <c r="G613" s="20" t="n">
        <f aca="false">G614</f>
        <v>0</v>
      </c>
      <c r="H613" s="20" t="n">
        <f aca="false">H614</f>
        <v>401.8</v>
      </c>
    </row>
    <row r="614" customFormat="false" ht="15" hidden="false" customHeight="false" outlineLevel="0" collapsed="false">
      <c r="A614" s="21" t="s">
        <v>476</v>
      </c>
      <c r="B614" s="19" t="s">
        <v>700</v>
      </c>
      <c r="C614" s="19" t="s">
        <v>253</v>
      </c>
      <c r="D614" s="19" t="s">
        <v>19</v>
      </c>
      <c r="E614" s="22" t="s">
        <v>477</v>
      </c>
      <c r="F614" s="19"/>
      <c r="G614" s="20" t="n">
        <f aca="false">G615</f>
        <v>0</v>
      </c>
      <c r="H614" s="20" t="n">
        <f aca="false">H615</f>
        <v>401.8</v>
      </c>
    </row>
    <row r="615" customFormat="false" ht="60" hidden="false" customHeight="false" outlineLevel="0" collapsed="false">
      <c r="A615" s="24" t="s">
        <v>478</v>
      </c>
      <c r="B615" s="19" t="s">
        <v>700</v>
      </c>
      <c r="C615" s="19" t="s">
        <v>253</v>
      </c>
      <c r="D615" s="19" t="s">
        <v>19</v>
      </c>
      <c r="E615" s="22" t="s">
        <v>479</v>
      </c>
      <c r="F615" s="19"/>
      <c r="G615" s="20" t="n">
        <f aca="false">G616</f>
        <v>0</v>
      </c>
      <c r="H615" s="20" t="n">
        <f aca="false">H616</f>
        <v>401.8</v>
      </c>
    </row>
    <row r="616" customFormat="false" ht="75" hidden="false" customHeight="false" outlineLevel="0" collapsed="false">
      <c r="A616" s="24" t="s">
        <v>594</v>
      </c>
      <c r="B616" s="19" t="s">
        <v>700</v>
      </c>
      <c r="C616" s="19" t="s">
        <v>253</v>
      </c>
      <c r="D616" s="19" t="s">
        <v>19</v>
      </c>
      <c r="E616" s="22" t="s">
        <v>595</v>
      </c>
      <c r="F616" s="25"/>
      <c r="G616" s="20" t="n">
        <f aca="false">G617</f>
        <v>0</v>
      </c>
      <c r="H616" s="20" t="n">
        <f aca="false">H617</f>
        <v>401.8</v>
      </c>
    </row>
    <row r="617" customFormat="false" ht="45" hidden="false" customHeight="false" outlineLevel="0" collapsed="false">
      <c r="A617" s="23" t="s">
        <v>124</v>
      </c>
      <c r="B617" s="19" t="s">
        <v>700</v>
      </c>
      <c r="C617" s="19" t="s">
        <v>253</v>
      </c>
      <c r="D617" s="19" t="s">
        <v>19</v>
      </c>
      <c r="E617" s="22" t="s">
        <v>595</v>
      </c>
      <c r="F617" s="19" t="n">
        <v>600</v>
      </c>
      <c r="G617" s="20" t="n">
        <f aca="false">G618</f>
        <v>0</v>
      </c>
      <c r="H617" s="20" t="n">
        <f aca="false">H618</f>
        <v>401.8</v>
      </c>
    </row>
    <row r="618" customFormat="false" ht="15" hidden="false" customHeight="false" outlineLevel="0" collapsed="false">
      <c r="A618" s="23" t="s">
        <v>126</v>
      </c>
      <c r="B618" s="19" t="s">
        <v>700</v>
      </c>
      <c r="C618" s="19" t="s">
        <v>253</v>
      </c>
      <c r="D618" s="19" t="s">
        <v>19</v>
      </c>
      <c r="E618" s="22" t="s">
        <v>595</v>
      </c>
      <c r="F618" s="19" t="n">
        <v>610</v>
      </c>
      <c r="G618" s="20" t="n">
        <v>0</v>
      </c>
      <c r="H618" s="20" t="n">
        <v>401.8</v>
      </c>
    </row>
    <row r="619" customFormat="false" ht="45" hidden="false" customHeight="false" outlineLevel="0" collapsed="false">
      <c r="A619" s="21" t="s">
        <v>116</v>
      </c>
      <c r="B619" s="19" t="s">
        <v>700</v>
      </c>
      <c r="C619" s="19" t="s">
        <v>253</v>
      </c>
      <c r="D619" s="19" t="s">
        <v>19</v>
      </c>
      <c r="E619" s="22" t="s">
        <v>117</v>
      </c>
      <c r="F619" s="19"/>
      <c r="G619" s="20" t="n">
        <f aca="false">G625+G630+G620</f>
        <v>3133.7</v>
      </c>
      <c r="H619" s="20" t="n">
        <f aca="false">H625+H630+H620</f>
        <v>3133.7</v>
      </c>
    </row>
    <row r="620" customFormat="false" ht="30" hidden="false" customHeight="false" outlineLevel="0" collapsed="false">
      <c r="A620" s="21" t="s">
        <v>118</v>
      </c>
      <c r="B620" s="19" t="s">
        <v>700</v>
      </c>
      <c r="C620" s="19" t="s">
        <v>253</v>
      </c>
      <c r="D620" s="19" t="s">
        <v>19</v>
      </c>
      <c r="E620" s="22" t="s">
        <v>119</v>
      </c>
      <c r="F620" s="19"/>
      <c r="G620" s="20" t="n">
        <f aca="false">G621</f>
        <v>2973.7</v>
      </c>
      <c r="H620" s="20" t="n">
        <f aca="false">H621</f>
        <v>2973.7</v>
      </c>
    </row>
    <row r="621" customFormat="false" ht="60" hidden="false" customHeight="false" outlineLevel="0" collapsed="false">
      <c r="A621" s="30" t="s">
        <v>120</v>
      </c>
      <c r="B621" s="19" t="s">
        <v>700</v>
      </c>
      <c r="C621" s="19" t="s">
        <v>253</v>
      </c>
      <c r="D621" s="19" t="s">
        <v>19</v>
      </c>
      <c r="E621" s="22" t="s">
        <v>121</v>
      </c>
      <c r="F621" s="19"/>
      <c r="G621" s="20" t="n">
        <f aca="false">G622</f>
        <v>2973.7</v>
      </c>
      <c r="H621" s="20" t="n">
        <f aca="false">H622</f>
        <v>2973.7</v>
      </c>
    </row>
    <row r="622" customFormat="false" ht="15" hidden="false" customHeight="false" outlineLevel="0" collapsed="false">
      <c r="A622" s="23" t="s">
        <v>122</v>
      </c>
      <c r="B622" s="19" t="s">
        <v>700</v>
      </c>
      <c r="C622" s="19" t="s">
        <v>253</v>
      </c>
      <c r="D622" s="19" t="s">
        <v>19</v>
      </c>
      <c r="E622" s="22" t="s">
        <v>123</v>
      </c>
      <c r="F622" s="19"/>
      <c r="G622" s="20" t="n">
        <f aca="false">G623</f>
        <v>2973.7</v>
      </c>
      <c r="H622" s="20" t="n">
        <f aca="false">H623</f>
        <v>2973.7</v>
      </c>
    </row>
    <row r="623" customFormat="false" ht="45" hidden="false" customHeight="false" outlineLevel="0" collapsed="false">
      <c r="A623" s="23" t="s">
        <v>124</v>
      </c>
      <c r="B623" s="19" t="s">
        <v>700</v>
      </c>
      <c r="C623" s="19" t="s">
        <v>253</v>
      </c>
      <c r="D623" s="19" t="s">
        <v>19</v>
      </c>
      <c r="E623" s="22" t="s">
        <v>123</v>
      </c>
      <c r="F623" s="19" t="s">
        <v>125</v>
      </c>
      <c r="G623" s="20" t="n">
        <f aca="false">G624</f>
        <v>2973.7</v>
      </c>
      <c r="H623" s="20" t="n">
        <f aca="false">H624</f>
        <v>2973.7</v>
      </c>
    </row>
    <row r="624" customFormat="false" ht="15" hidden="false" customHeight="false" outlineLevel="0" collapsed="false">
      <c r="A624" s="23" t="s">
        <v>126</v>
      </c>
      <c r="B624" s="19" t="s">
        <v>700</v>
      </c>
      <c r="C624" s="19" t="s">
        <v>253</v>
      </c>
      <c r="D624" s="19" t="s">
        <v>19</v>
      </c>
      <c r="E624" s="22" t="s">
        <v>123</v>
      </c>
      <c r="F624" s="19" t="s">
        <v>127</v>
      </c>
      <c r="G624" s="20" t="n">
        <v>2973.7</v>
      </c>
      <c r="H624" s="20" t="n">
        <v>2973.7</v>
      </c>
    </row>
    <row r="625" customFormat="false" ht="30" hidden="false" customHeight="false" outlineLevel="0" collapsed="false">
      <c r="A625" s="21" t="s">
        <v>227</v>
      </c>
      <c r="B625" s="19" t="s">
        <v>700</v>
      </c>
      <c r="C625" s="19" t="s">
        <v>253</v>
      </c>
      <c r="D625" s="19" t="s">
        <v>19</v>
      </c>
      <c r="E625" s="22" t="s">
        <v>228</v>
      </c>
      <c r="F625" s="19"/>
      <c r="G625" s="20" t="n">
        <f aca="false">G626</f>
        <v>140</v>
      </c>
      <c r="H625" s="20" t="n">
        <f aca="false">H626</f>
        <v>140</v>
      </c>
    </row>
    <row r="626" customFormat="false" ht="30" hidden="false" customHeight="false" outlineLevel="0" collapsed="false">
      <c r="A626" s="30" t="s">
        <v>229</v>
      </c>
      <c r="B626" s="19" t="s">
        <v>700</v>
      </c>
      <c r="C626" s="19" t="s">
        <v>253</v>
      </c>
      <c r="D626" s="19" t="s">
        <v>19</v>
      </c>
      <c r="E626" s="22" t="s">
        <v>230</v>
      </c>
      <c r="F626" s="19"/>
      <c r="G626" s="20" t="n">
        <f aca="false">G627</f>
        <v>140</v>
      </c>
      <c r="H626" s="20" t="n">
        <f aca="false">H627</f>
        <v>140</v>
      </c>
    </row>
    <row r="627" customFormat="false" ht="30" hidden="false" customHeight="false" outlineLevel="0" collapsed="false">
      <c r="A627" s="28" t="s">
        <v>231</v>
      </c>
      <c r="B627" s="19" t="s">
        <v>700</v>
      </c>
      <c r="C627" s="19" t="s">
        <v>253</v>
      </c>
      <c r="D627" s="19" t="s">
        <v>19</v>
      </c>
      <c r="E627" s="22" t="s">
        <v>232</v>
      </c>
      <c r="F627" s="19"/>
      <c r="G627" s="20" t="n">
        <f aca="false">G628</f>
        <v>140</v>
      </c>
      <c r="H627" s="20" t="n">
        <f aca="false">H628</f>
        <v>140</v>
      </c>
    </row>
    <row r="628" customFormat="false" ht="45" hidden="false" customHeight="false" outlineLevel="0" collapsed="false">
      <c r="A628" s="23" t="s">
        <v>124</v>
      </c>
      <c r="B628" s="19" t="s">
        <v>700</v>
      </c>
      <c r="C628" s="19" t="s">
        <v>253</v>
      </c>
      <c r="D628" s="19" t="s">
        <v>19</v>
      </c>
      <c r="E628" s="22" t="s">
        <v>232</v>
      </c>
      <c r="F628" s="19" t="s">
        <v>125</v>
      </c>
      <c r="G628" s="20" t="n">
        <f aca="false">G629</f>
        <v>140</v>
      </c>
      <c r="H628" s="20" t="n">
        <f aca="false">H629</f>
        <v>140</v>
      </c>
    </row>
    <row r="629" customFormat="false" ht="15" hidden="false" customHeight="false" outlineLevel="0" collapsed="false">
      <c r="A629" s="23" t="s">
        <v>126</v>
      </c>
      <c r="B629" s="19" t="s">
        <v>700</v>
      </c>
      <c r="C629" s="19" t="s">
        <v>253</v>
      </c>
      <c r="D629" s="19" t="s">
        <v>19</v>
      </c>
      <c r="E629" s="22" t="s">
        <v>232</v>
      </c>
      <c r="F629" s="19" t="s">
        <v>127</v>
      </c>
      <c r="G629" s="20" t="n">
        <v>140</v>
      </c>
      <c r="H629" s="20" t="n">
        <v>140</v>
      </c>
    </row>
    <row r="630" customFormat="false" ht="30" hidden="false" customHeight="false" outlineLevel="0" collapsed="false">
      <c r="A630" s="21" t="s">
        <v>186</v>
      </c>
      <c r="B630" s="19" t="s">
        <v>700</v>
      </c>
      <c r="C630" s="19" t="s">
        <v>253</v>
      </c>
      <c r="D630" s="19" t="s">
        <v>19</v>
      </c>
      <c r="E630" s="22" t="s">
        <v>187</v>
      </c>
      <c r="F630" s="19"/>
      <c r="G630" s="20" t="n">
        <f aca="false">G631</f>
        <v>20</v>
      </c>
      <c r="H630" s="20" t="n">
        <f aca="false">H631</f>
        <v>20</v>
      </c>
    </row>
    <row r="631" customFormat="false" ht="75" hidden="false" customHeight="false" outlineLevel="0" collapsed="false">
      <c r="A631" s="30" t="s">
        <v>188</v>
      </c>
      <c r="B631" s="19" t="s">
        <v>700</v>
      </c>
      <c r="C631" s="19" t="s">
        <v>253</v>
      </c>
      <c r="D631" s="19" t="s">
        <v>19</v>
      </c>
      <c r="E631" s="22" t="s">
        <v>189</v>
      </c>
      <c r="F631" s="19"/>
      <c r="G631" s="20" t="n">
        <f aca="false">G632</f>
        <v>20</v>
      </c>
      <c r="H631" s="20" t="n">
        <f aca="false">H632</f>
        <v>20</v>
      </c>
    </row>
    <row r="632" customFormat="false" ht="45" hidden="false" customHeight="false" outlineLevel="0" collapsed="false">
      <c r="A632" s="30" t="s">
        <v>190</v>
      </c>
      <c r="B632" s="19" t="s">
        <v>700</v>
      </c>
      <c r="C632" s="19" t="s">
        <v>253</v>
      </c>
      <c r="D632" s="19" t="s">
        <v>19</v>
      </c>
      <c r="E632" s="22" t="s">
        <v>191</v>
      </c>
      <c r="F632" s="19"/>
      <c r="G632" s="20" t="n">
        <f aca="false">G633</f>
        <v>20</v>
      </c>
      <c r="H632" s="20" t="n">
        <f aca="false">H633</f>
        <v>20</v>
      </c>
    </row>
    <row r="633" customFormat="false" ht="45" hidden="false" customHeight="false" outlineLevel="0" collapsed="false">
      <c r="A633" s="23" t="s">
        <v>124</v>
      </c>
      <c r="B633" s="19" t="s">
        <v>700</v>
      </c>
      <c r="C633" s="19" t="s">
        <v>253</v>
      </c>
      <c r="D633" s="19" t="s">
        <v>19</v>
      </c>
      <c r="E633" s="22" t="s">
        <v>191</v>
      </c>
      <c r="F633" s="19" t="s">
        <v>125</v>
      </c>
      <c r="G633" s="20" t="n">
        <f aca="false">G634</f>
        <v>20</v>
      </c>
      <c r="H633" s="20" t="n">
        <f aca="false">H634</f>
        <v>20</v>
      </c>
    </row>
    <row r="634" customFormat="false" ht="15" hidden="false" customHeight="false" outlineLevel="0" collapsed="false">
      <c r="A634" s="23" t="s">
        <v>126</v>
      </c>
      <c r="B634" s="19" t="s">
        <v>700</v>
      </c>
      <c r="C634" s="19" t="s">
        <v>253</v>
      </c>
      <c r="D634" s="19" t="s">
        <v>19</v>
      </c>
      <c r="E634" s="22" t="s">
        <v>191</v>
      </c>
      <c r="F634" s="19" t="s">
        <v>127</v>
      </c>
      <c r="G634" s="20" t="n">
        <f aca="false">35-15</f>
        <v>20</v>
      </c>
      <c r="H634" s="20" t="n">
        <f aca="false">35-15</f>
        <v>20</v>
      </c>
    </row>
    <row r="635" customFormat="false" ht="30" hidden="false" customHeight="false" outlineLevel="0" collapsed="false">
      <c r="A635" s="21" t="s">
        <v>152</v>
      </c>
      <c r="B635" s="19" t="s">
        <v>700</v>
      </c>
      <c r="C635" s="19" t="s">
        <v>253</v>
      </c>
      <c r="D635" s="19" t="s">
        <v>19</v>
      </c>
      <c r="E635" s="22" t="s">
        <v>153</v>
      </c>
      <c r="F635" s="19"/>
      <c r="G635" s="20" t="n">
        <f aca="false">G636</f>
        <v>300</v>
      </c>
      <c r="H635" s="20" t="n">
        <f aca="false">H636</f>
        <v>300</v>
      </c>
    </row>
    <row r="636" customFormat="false" ht="60" hidden="false" customHeight="false" outlineLevel="0" collapsed="false">
      <c r="A636" s="21" t="s">
        <v>291</v>
      </c>
      <c r="B636" s="19" t="s">
        <v>700</v>
      </c>
      <c r="C636" s="19" t="s">
        <v>253</v>
      </c>
      <c r="D636" s="19" t="s">
        <v>19</v>
      </c>
      <c r="E636" s="22" t="s">
        <v>292</v>
      </c>
      <c r="F636" s="19"/>
      <c r="G636" s="20" t="n">
        <f aca="false">G637</f>
        <v>300</v>
      </c>
      <c r="H636" s="20" t="n">
        <f aca="false">H637</f>
        <v>300</v>
      </c>
    </row>
    <row r="637" customFormat="false" ht="15" hidden="false" customHeight="false" outlineLevel="0" collapsed="false">
      <c r="A637" s="21" t="s">
        <v>596</v>
      </c>
      <c r="B637" s="19" t="s">
        <v>700</v>
      </c>
      <c r="C637" s="19" t="s">
        <v>253</v>
      </c>
      <c r="D637" s="19" t="s">
        <v>19</v>
      </c>
      <c r="E637" s="22" t="s">
        <v>597</v>
      </c>
      <c r="F637" s="25"/>
      <c r="G637" s="20" t="n">
        <f aca="false">G638</f>
        <v>300</v>
      </c>
      <c r="H637" s="20" t="n">
        <f aca="false">H638</f>
        <v>300</v>
      </c>
    </row>
    <row r="638" customFormat="false" ht="15" hidden="false" customHeight="false" outlineLevel="0" collapsed="false">
      <c r="A638" s="33" t="s">
        <v>598</v>
      </c>
      <c r="B638" s="19" t="s">
        <v>700</v>
      </c>
      <c r="C638" s="19" t="s">
        <v>253</v>
      </c>
      <c r="D638" s="19" t="s">
        <v>19</v>
      </c>
      <c r="E638" s="22" t="s">
        <v>599</v>
      </c>
      <c r="F638" s="25"/>
      <c r="G638" s="20" t="n">
        <f aca="false">G639</f>
        <v>300</v>
      </c>
      <c r="H638" s="20" t="n">
        <f aca="false">H639</f>
        <v>300</v>
      </c>
    </row>
    <row r="639" customFormat="false" ht="45" hidden="false" customHeight="false" outlineLevel="0" collapsed="false">
      <c r="A639" s="23" t="s">
        <v>124</v>
      </c>
      <c r="B639" s="19" t="s">
        <v>700</v>
      </c>
      <c r="C639" s="19" t="s">
        <v>253</v>
      </c>
      <c r="D639" s="19" t="s">
        <v>19</v>
      </c>
      <c r="E639" s="22" t="s">
        <v>599</v>
      </c>
      <c r="F639" s="19" t="s">
        <v>125</v>
      </c>
      <c r="G639" s="20" t="n">
        <f aca="false">G640</f>
        <v>300</v>
      </c>
      <c r="H639" s="20" t="n">
        <f aca="false">H640</f>
        <v>300</v>
      </c>
    </row>
    <row r="640" customFormat="false" ht="15" hidden="false" customHeight="false" outlineLevel="0" collapsed="false">
      <c r="A640" s="23" t="s">
        <v>126</v>
      </c>
      <c r="B640" s="19" t="s">
        <v>700</v>
      </c>
      <c r="C640" s="19" t="s">
        <v>253</v>
      </c>
      <c r="D640" s="19" t="s">
        <v>19</v>
      </c>
      <c r="E640" s="22" t="s">
        <v>599</v>
      </c>
      <c r="F640" s="19" t="s">
        <v>127</v>
      </c>
      <c r="G640" s="20" t="n">
        <v>300</v>
      </c>
      <c r="H640" s="20" t="n">
        <v>300</v>
      </c>
    </row>
    <row r="641" customFormat="false" ht="30" hidden="false" customHeight="false" outlineLevel="0" collapsed="false">
      <c r="A641" s="21" t="s">
        <v>275</v>
      </c>
      <c r="B641" s="19" t="s">
        <v>700</v>
      </c>
      <c r="C641" s="19" t="s">
        <v>253</v>
      </c>
      <c r="D641" s="19" t="s">
        <v>19</v>
      </c>
      <c r="E641" s="22" t="s">
        <v>276</v>
      </c>
      <c r="F641" s="19"/>
      <c r="G641" s="20" t="n">
        <f aca="false">G642</f>
        <v>10000</v>
      </c>
      <c r="H641" s="20" t="n">
        <f aca="false">H642</f>
        <v>0</v>
      </c>
    </row>
    <row r="642" customFormat="false" ht="15" hidden="false" customHeight="false" outlineLevel="0" collapsed="false">
      <c r="A642" s="21" t="s">
        <v>277</v>
      </c>
      <c r="B642" s="19" t="s">
        <v>700</v>
      </c>
      <c r="C642" s="19" t="s">
        <v>253</v>
      </c>
      <c r="D642" s="19" t="s">
        <v>19</v>
      </c>
      <c r="E642" s="22" t="s">
        <v>278</v>
      </c>
      <c r="F642" s="19"/>
      <c r="G642" s="20" t="n">
        <f aca="false">G643</f>
        <v>10000</v>
      </c>
      <c r="H642" s="20" t="n">
        <f aca="false">H643</f>
        <v>0</v>
      </c>
    </row>
    <row r="643" customFormat="false" ht="30" hidden="false" customHeight="false" outlineLevel="0" collapsed="false">
      <c r="A643" s="30" t="s">
        <v>279</v>
      </c>
      <c r="B643" s="19" t="s">
        <v>700</v>
      </c>
      <c r="C643" s="19" t="s">
        <v>253</v>
      </c>
      <c r="D643" s="19" t="s">
        <v>19</v>
      </c>
      <c r="E643" s="22" t="s">
        <v>280</v>
      </c>
      <c r="F643" s="19"/>
      <c r="G643" s="20" t="n">
        <f aca="false">G644</f>
        <v>10000</v>
      </c>
      <c r="H643" s="20" t="n">
        <f aca="false">H644</f>
        <v>0</v>
      </c>
    </row>
    <row r="644" customFormat="false" ht="30" hidden="false" customHeight="false" outlineLevel="0" collapsed="false">
      <c r="A644" s="30" t="s">
        <v>600</v>
      </c>
      <c r="B644" s="19" t="s">
        <v>700</v>
      </c>
      <c r="C644" s="19" t="s">
        <v>253</v>
      </c>
      <c r="D644" s="19" t="s">
        <v>19</v>
      </c>
      <c r="E644" s="22" t="s">
        <v>601</v>
      </c>
      <c r="F644" s="25"/>
      <c r="G644" s="20" t="n">
        <f aca="false">G645</f>
        <v>10000</v>
      </c>
      <c r="H644" s="20" t="n">
        <f aca="false">H645</f>
        <v>0</v>
      </c>
    </row>
    <row r="645" customFormat="false" ht="45" hidden="false" customHeight="false" outlineLevel="0" collapsed="false">
      <c r="A645" s="23" t="s">
        <v>124</v>
      </c>
      <c r="B645" s="19" t="s">
        <v>700</v>
      </c>
      <c r="C645" s="19" t="s">
        <v>253</v>
      </c>
      <c r="D645" s="19" t="s">
        <v>19</v>
      </c>
      <c r="E645" s="22" t="s">
        <v>601</v>
      </c>
      <c r="F645" s="19" t="s">
        <v>125</v>
      </c>
      <c r="G645" s="20" t="n">
        <f aca="false">G646</f>
        <v>10000</v>
      </c>
      <c r="H645" s="20" t="n">
        <f aca="false">H646</f>
        <v>0</v>
      </c>
    </row>
    <row r="646" customFormat="false" ht="15" hidden="false" customHeight="false" outlineLevel="0" collapsed="false">
      <c r="A646" s="23" t="s">
        <v>126</v>
      </c>
      <c r="B646" s="19" t="s">
        <v>700</v>
      </c>
      <c r="C646" s="19" t="s">
        <v>253</v>
      </c>
      <c r="D646" s="19" t="s">
        <v>19</v>
      </c>
      <c r="E646" s="22" t="s">
        <v>601</v>
      </c>
      <c r="F646" s="19" t="s">
        <v>127</v>
      </c>
      <c r="G646" s="20" t="n">
        <v>10000</v>
      </c>
      <c r="H646" s="20" t="n">
        <v>0</v>
      </c>
    </row>
    <row r="647" customFormat="false" ht="15" hidden="false" customHeight="false" outlineLevel="0" collapsed="false">
      <c r="A647" s="18" t="s">
        <v>602</v>
      </c>
      <c r="B647" s="19" t="s">
        <v>700</v>
      </c>
      <c r="C647" s="19" t="s">
        <v>290</v>
      </c>
      <c r="D647" s="19"/>
      <c r="E647" s="19"/>
      <c r="F647" s="19"/>
      <c r="G647" s="20" t="n">
        <f aca="false">G648+G655+G684</f>
        <v>36849.1</v>
      </c>
      <c r="H647" s="20" t="n">
        <f aca="false">H648+H655+H684</f>
        <v>37696.1</v>
      </c>
    </row>
    <row r="648" customFormat="false" ht="15" hidden="false" customHeight="false" outlineLevel="0" collapsed="false">
      <c r="A648" s="18" t="s">
        <v>603</v>
      </c>
      <c r="B648" s="19" t="s">
        <v>700</v>
      </c>
      <c r="C648" s="19" t="s">
        <v>290</v>
      </c>
      <c r="D648" s="19" t="s">
        <v>19</v>
      </c>
      <c r="E648" s="19"/>
      <c r="F648" s="19"/>
      <c r="G648" s="20" t="n">
        <f aca="false">G649</f>
        <v>6795.6</v>
      </c>
      <c r="H648" s="20" t="n">
        <f aca="false">H649</f>
        <v>6795.6</v>
      </c>
    </row>
    <row r="649" customFormat="false" ht="30" hidden="false" customHeight="false" outlineLevel="0" collapsed="false">
      <c r="A649" s="21" t="s">
        <v>50</v>
      </c>
      <c r="B649" s="19" t="s">
        <v>700</v>
      </c>
      <c r="C649" s="19" t="s">
        <v>290</v>
      </c>
      <c r="D649" s="19" t="s">
        <v>19</v>
      </c>
      <c r="E649" s="22" t="s">
        <v>51</v>
      </c>
      <c r="F649" s="19"/>
      <c r="G649" s="20" t="n">
        <f aca="false">G650</f>
        <v>6795.6</v>
      </c>
      <c r="H649" s="20" t="n">
        <f aca="false">H650</f>
        <v>6795.6</v>
      </c>
    </row>
    <row r="650" customFormat="false" ht="15" hidden="false" customHeight="false" outlineLevel="0" collapsed="false">
      <c r="A650" s="21" t="s">
        <v>52</v>
      </c>
      <c r="B650" s="19" t="s">
        <v>700</v>
      </c>
      <c r="C650" s="19" t="s">
        <v>290</v>
      </c>
      <c r="D650" s="19" t="s">
        <v>19</v>
      </c>
      <c r="E650" s="22" t="s">
        <v>53</v>
      </c>
      <c r="F650" s="19"/>
      <c r="G650" s="20" t="n">
        <f aca="false">G651</f>
        <v>6795.6</v>
      </c>
      <c r="H650" s="20" t="n">
        <f aca="false">H651</f>
        <v>6795.6</v>
      </c>
    </row>
    <row r="651" customFormat="false" ht="45" hidden="false" customHeight="false" outlineLevel="0" collapsed="false">
      <c r="A651" s="21" t="s">
        <v>604</v>
      </c>
      <c r="B651" s="19" t="s">
        <v>700</v>
      </c>
      <c r="C651" s="19" t="s">
        <v>290</v>
      </c>
      <c r="D651" s="19" t="s">
        <v>19</v>
      </c>
      <c r="E651" s="22" t="s">
        <v>605</v>
      </c>
      <c r="F651" s="19"/>
      <c r="G651" s="20" t="n">
        <f aca="false">G652</f>
        <v>6795.6</v>
      </c>
      <c r="H651" s="20" t="n">
        <f aca="false">H652</f>
        <v>6795.6</v>
      </c>
    </row>
    <row r="652" customFormat="false" ht="45" hidden="false" customHeight="false" outlineLevel="0" collapsed="false">
      <c r="A652" s="30" t="s">
        <v>606</v>
      </c>
      <c r="B652" s="19" t="s">
        <v>700</v>
      </c>
      <c r="C652" s="19" t="s">
        <v>290</v>
      </c>
      <c r="D652" s="19" t="s">
        <v>19</v>
      </c>
      <c r="E652" s="22" t="s">
        <v>607</v>
      </c>
      <c r="F652" s="19"/>
      <c r="G652" s="20" t="n">
        <f aca="false">G653</f>
        <v>6795.6</v>
      </c>
      <c r="H652" s="20" t="n">
        <f aca="false">H653</f>
        <v>6795.6</v>
      </c>
    </row>
    <row r="653" customFormat="false" ht="30" hidden="false" customHeight="false" outlineLevel="0" collapsed="false">
      <c r="A653" s="26" t="s">
        <v>554</v>
      </c>
      <c r="B653" s="19" t="s">
        <v>700</v>
      </c>
      <c r="C653" s="19" t="s">
        <v>290</v>
      </c>
      <c r="D653" s="19" t="s">
        <v>19</v>
      </c>
      <c r="E653" s="22" t="s">
        <v>607</v>
      </c>
      <c r="F653" s="19" t="s">
        <v>555</v>
      </c>
      <c r="G653" s="20" t="n">
        <f aca="false">G654</f>
        <v>6795.6</v>
      </c>
      <c r="H653" s="20" t="n">
        <f aca="false">H654</f>
        <v>6795.6</v>
      </c>
    </row>
    <row r="654" customFormat="false" ht="30" hidden="false" customHeight="false" outlineLevel="0" collapsed="false">
      <c r="A654" s="29" t="s">
        <v>608</v>
      </c>
      <c r="B654" s="19" t="s">
        <v>700</v>
      </c>
      <c r="C654" s="19" t="s">
        <v>290</v>
      </c>
      <c r="D654" s="19" t="s">
        <v>19</v>
      </c>
      <c r="E654" s="22" t="s">
        <v>607</v>
      </c>
      <c r="F654" s="53" t="s">
        <v>609</v>
      </c>
      <c r="G654" s="20" t="n">
        <v>6795.6</v>
      </c>
      <c r="H654" s="20" t="n">
        <v>6795.6</v>
      </c>
    </row>
    <row r="655" customFormat="false" ht="15" hidden="false" customHeight="false" outlineLevel="0" collapsed="false">
      <c r="A655" s="18" t="s">
        <v>610</v>
      </c>
      <c r="B655" s="19" t="s">
        <v>700</v>
      </c>
      <c r="C655" s="19" t="s">
        <v>290</v>
      </c>
      <c r="D655" s="19" t="s">
        <v>35</v>
      </c>
      <c r="E655" s="19"/>
      <c r="F655" s="19"/>
      <c r="G655" s="20" t="n">
        <f aca="false">G656+G662+G670</f>
        <v>18872.5</v>
      </c>
      <c r="H655" s="20" t="n">
        <f aca="false">H656+H662+H670</f>
        <v>20619.5</v>
      </c>
    </row>
    <row r="656" customFormat="false" ht="15" hidden="false" customHeight="false" outlineLevel="0" collapsed="false">
      <c r="A656" s="54" t="s">
        <v>611</v>
      </c>
      <c r="B656" s="19" t="s">
        <v>700</v>
      </c>
      <c r="C656" s="19" t="s">
        <v>290</v>
      </c>
      <c r="D656" s="19" t="s">
        <v>35</v>
      </c>
      <c r="E656" s="53" t="s">
        <v>612</v>
      </c>
      <c r="F656" s="53"/>
      <c r="G656" s="31" t="n">
        <f aca="false">G657</f>
        <v>1064.5</v>
      </c>
      <c r="H656" s="31" t="n">
        <f aca="false">H657</f>
        <v>1064.5</v>
      </c>
    </row>
    <row r="657" customFormat="false" ht="30" hidden="false" customHeight="false" outlineLevel="0" collapsed="false">
      <c r="A657" s="39" t="s">
        <v>613</v>
      </c>
      <c r="B657" s="19" t="s">
        <v>700</v>
      </c>
      <c r="C657" s="19" t="s">
        <v>290</v>
      </c>
      <c r="D657" s="19" t="s">
        <v>35</v>
      </c>
      <c r="E657" s="40" t="s">
        <v>614</v>
      </c>
      <c r="F657" s="19"/>
      <c r="G657" s="31" t="n">
        <f aca="false">G658</f>
        <v>1064.5</v>
      </c>
      <c r="H657" s="31" t="n">
        <f aca="false">H658</f>
        <v>1064.5</v>
      </c>
    </row>
    <row r="658" customFormat="false" ht="30" hidden="false" customHeight="false" outlineLevel="0" collapsed="false">
      <c r="A658" s="39" t="s">
        <v>615</v>
      </c>
      <c r="B658" s="19" t="s">
        <v>700</v>
      </c>
      <c r="C658" s="19" t="s">
        <v>290</v>
      </c>
      <c r="D658" s="19" t="s">
        <v>35</v>
      </c>
      <c r="E658" s="40" t="s">
        <v>616</v>
      </c>
      <c r="F658" s="19"/>
      <c r="G658" s="31" t="n">
        <f aca="false">G659</f>
        <v>1064.5</v>
      </c>
      <c r="H658" s="31" t="n">
        <f aca="false">H659</f>
        <v>1064.5</v>
      </c>
    </row>
    <row r="659" customFormat="false" ht="90" hidden="false" customHeight="false" outlineLevel="0" collapsed="false">
      <c r="A659" s="21" t="s">
        <v>617</v>
      </c>
      <c r="B659" s="19" t="s">
        <v>700</v>
      </c>
      <c r="C659" s="19" t="s">
        <v>290</v>
      </c>
      <c r="D659" s="19" t="s">
        <v>35</v>
      </c>
      <c r="E659" s="22" t="s">
        <v>618</v>
      </c>
      <c r="F659" s="19"/>
      <c r="G659" s="31" t="n">
        <f aca="false">G660</f>
        <v>1064.5</v>
      </c>
      <c r="H659" s="31" t="n">
        <f aca="false">H660</f>
        <v>1064.5</v>
      </c>
    </row>
    <row r="660" customFormat="false" ht="30" hidden="false" customHeight="false" outlineLevel="0" collapsed="false">
      <c r="A660" s="56" t="s">
        <v>554</v>
      </c>
      <c r="B660" s="19" t="s">
        <v>700</v>
      </c>
      <c r="C660" s="19" t="s">
        <v>290</v>
      </c>
      <c r="D660" s="19" t="s">
        <v>35</v>
      </c>
      <c r="E660" s="22" t="s">
        <v>618</v>
      </c>
      <c r="F660" s="53" t="s">
        <v>555</v>
      </c>
      <c r="G660" s="31" t="n">
        <f aca="false">G661</f>
        <v>1064.5</v>
      </c>
      <c r="H660" s="31" t="n">
        <f aca="false">H661</f>
        <v>1064.5</v>
      </c>
    </row>
    <row r="661" customFormat="false" ht="30" hidden="false" customHeight="false" outlineLevel="0" collapsed="false">
      <c r="A661" s="56" t="s">
        <v>619</v>
      </c>
      <c r="B661" s="19" t="s">
        <v>700</v>
      </c>
      <c r="C661" s="19" t="s">
        <v>290</v>
      </c>
      <c r="D661" s="19" t="s">
        <v>35</v>
      </c>
      <c r="E661" s="22" t="s">
        <v>618</v>
      </c>
      <c r="F661" s="53" t="s">
        <v>620</v>
      </c>
      <c r="G661" s="25" t="n">
        <v>1064.5</v>
      </c>
      <c r="H661" s="25" t="n">
        <v>1064.5</v>
      </c>
    </row>
    <row r="662" customFormat="false" ht="30" hidden="false" customHeight="false" outlineLevel="0" collapsed="false">
      <c r="A662" s="21" t="s">
        <v>50</v>
      </c>
      <c r="B662" s="19" t="s">
        <v>700</v>
      </c>
      <c r="C662" s="19" t="s">
        <v>290</v>
      </c>
      <c r="D662" s="19" t="s">
        <v>35</v>
      </c>
      <c r="E662" s="22" t="s">
        <v>51</v>
      </c>
      <c r="F662" s="25"/>
      <c r="G662" s="31" t="n">
        <f aca="false">G663</f>
        <v>15373</v>
      </c>
      <c r="H662" s="31" t="n">
        <f aca="false">H663</f>
        <v>16018</v>
      </c>
    </row>
    <row r="663" customFormat="false" ht="15" hidden="false" customHeight="false" outlineLevel="0" collapsed="false">
      <c r="A663" s="21" t="s">
        <v>52</v>
      </c>
      <c r="B663" s="19" t="s">
        <v>700</v>
      </c>
      <c r="C663" s="19" t="s">
        <v>290</v>
      </c>
      <c r="D663" s="19" t="s">
        <v>35</v>
      </c>
      <c r="E663" s="22" t="s">
        <v>53</v>
      </c>
      <c r="F663" s="25"/>
      <c r="G663" s="31" t="n">
        <f aca="false">G664</f>
        <v>15373</v>
      </c>
      <c r="H663" s="31" t="n">
        <f aca="false">H664</f>
        <v>16018</v>
      </c>
    </row>
    <row r="664" customFormat="false" ht="75" hidden="false" customHeight="false" outlineLevel="0" collapsed="false">
      <c r="A664" s="21" t="s">
        <v>54</v>
      </c>
      <c r="B664" s="19" t="s">
        <v>700</v>
      </c>
      <c r="C664" s="19" t="s">
        <v>290</v>
      </c>
      <c r="D664" s="19" t="s">
        <v>35</v>
      </c>
      <c r="E664" s="22" t="s">
        <v>55</v>
      </c>
      <c r="F664" s="25"/>
      <c r="G664" s="31" t="n">
        <f aca="false">G665</f>
        <v>15373</v>
      </c>
      <c r="H664" s="31" t="n">
        <f aca="false">H665</f>
        <v>16018</v>
      </c>
    </row>
    <row r="665" customFormat="false" ht="30" hidden="false" customHeight="false" outlineLevel="0" collapsed="false">
      <c r="A665" s="24" t="s">
        <v>621</v>
      </c>
      <c r="B665" s="19" t="s">
        <v>700</v>
      </c>
      <c r="C665" s="19" t="s">
        <v>290</v>
      </c>
      <c r="D665" s="19" t="s">
        <v>35</v>
      </c>
      <c r="E665" s="22" t="s">
        <v>622</v>
      </c>
      <c r="F665" s="25"/>
      <c r="G665" s="31" t="n">
        <f aca="false">G666+G668</f>
        <v>15373</v>
      </c>
      <c r="H665" s="31" t="n">
        <f aca="false">H666+H668</f>
        <v>16018</v>
      </c>
    </row>
    <row r="666" customFormat="false" ht="30" hidden="false" customHeight="false" outlineLevel="0" collapsed="false">
      <c r="A666" s="23" t="s">
        <v>44</v>
      </c>
      <c r="B666" s="19" t="s">
        <v>700</v>
      </c>
      <c r="C666" s="19" t="s">
        <v>290</v>
      </c>
      <c r="D666" s="19" t="s">
        <v>35</v>
      </c>
      <c r="E666" s="22" t="s">
        <v>622</v>
      </c>
      <c r="F666" s="19" t="s">
        <v>45</v>
      </c>
      <c r="G666" s="31" t="n">
        <f aca="false">G667</f>
        <v>114</v>
      </c>
      <c r="H666" s="31" t="n">
        <f aca="false">H667</f>
        <v>119</v>
      </c>
    </row>
    <row r="667" customFormat="false" ht="45" hidden="false" customHeight="false" outlineLevel="0" collapsed="false">
      <c r="A667" s="23" t="s">
        <v>46</v>
      </c>
      <c r="B667" s="19" t="s">
        <v>700</v>
      </c>
      <c r="C667" s="19" t="s">
        <v>290</v>
      </c>
      <c r="D667" s="19" t="s">
        <v>35</v>
      </c>
      <c r="E667" s="22" t="s">
        <v>622</v>
      </c>
      <c r="F667" s="19" t="s">
        <v>47</v>
      </c>
      <c r="G667" s="31" t="n">
        <v>114</v>
      </c>
      <c r="H667" s="31" t="n">
        <v>119</v>
      </c>
    </row>
    <row r="668" customFormat="false" ht="30" hidden="false" customHeight="false" outlineLevel="0" collapsed="false">
      <c r="A668" s="56" t="s">
        <v>554</v>
      </c>
      <c r="B668" s="19" t="s">
        <v>700</v>
      </c>
      <c r="C668" s="19" t="s">
        <v>290</v>
      </c>
      <c r="D668" s="19" t="s">
        <v>35</v>
      </c>
      <c r="E668" s="22" t="s">
        <v>622</v>
      </c>
      <c r="F668" s="19" t="s">
        <v>555</v>
      </c>
      <c r="G668" s="31" t="n">
        <f aca="false">G669</f>
        <v>15259</v>
      </c>
      <c r="H668" s="31" t="n">
        <f aca="false">H669</f>
        <v>15899</v>
      </c>
    </row>
    <row r="669" customFormat="false" ht="30" hidden="false" customHeight="false" outlineLevel="0" collapsed="false">
      <c r="A669" s="29" t="s">
        <v>608</v>
      </c>
      <c r="B669" s="19" t="s">
        <v>700</v>
      </c>
      <c r="C669" s="19" t="s">
        <v>290</v>
      </c>
      <c r="D669" s="19" t="s">
        <v>35</v>
      </c>
      <c r="E669" s="22" t="s">
        <v>622</v>
      </c>
      <c r="F669" s="19" t="s">
        <v>609</v>
      </c>
      <c r="G669" s="31" t="n">
        <v>15259</v>
      </c>
      <c r="H669" s="31" t="n">
        <v>15899</v>
      </c>
    </row>
    <row r="670" customFormat="false" ht="15" hidden="false" customHeight="false" outlineLevel="0" collapsed="false">
      <c r="A670" s="21" t="s">
        <v>623</v>
      </c>
      <c r="B670" s="19" t="s">
        <v>700</v>
      </c>
      <c r="C670" s="19" t="s">
        <v>290</v>
      </c>
      <c r="D670" s="19" t="s">
        <v>35</v>
      </c>
      <c r="E670" s="22" t="s">
        <v>624</v>
      </c>
      <c r="F670" s="19"/>
      <c r="G670" s="31" t="n">
        <f aca="false">G671+G676</f>
        <v>2435</v>
      </c>
      <c r="H670" s="31" t="n">
        <f aca="false">H671+H676</f>
        <v>3537</v>
      </c>
    </row>
    <row r="671" customFormat="false" ht="15" hidden="false" customHeight="false" outlineLevel="0" collapsed="false">
      <c r="A671" s="21" t="s">
        <v>625</v>
      </c>
      <c r="B671" s="19" t="s">
        <v>700</v>
      </c>
      <c r="C671" s="19" t="s">
        <v>290</v>
      </c>
      <c r="D671" s="19" t="s">
        <v>35</v>
      </c>
      <c r="E671" s="22" t="s">
        <v>626</v>
      </c>
      <c r="F671" s="19"/>
      <c r="G671" s="31" t="n">
        <f aca="false">G672</f>
        <v>737</v>
      </c>
      <c r="H671" s="31" t="n">
        <f aca="false">H672</f>
        <v>737</v>
      </c>
    </row>
    <row r="672" customFormat="false" ht="45" hidden="false" customHeight="false" outlineLevel="0" collapsed="false">
      <c r="A672" s="21" t="s">
        <v>627</v>
      </c>
      <c r="B672" s="19" t="s">
        <v>700</v>
      </c>
      <c r="C672" s="19" t="s">
        <v>290</v>
      </c>
      <c r="D672" s="19" t="s">
        <v>35</v>
      </c>
      <c r="E672" s="22" t="s">
        <v>628</v>
      </c>
      <c r="F672" s="19"/>
      <c r="G672" s="31" t="n">
        <f aca="false">G673</f>
        <v>737</v>
      </c>
      <c r="H672" s="31" t="n">
        <f aca="false">H673</f>
        <v>737</v>
      </c>
    </row>
    <row r="673" customFormat="false" ht="30" hidden="false" customHeight="false" outlineLevel="0" collapsed="false">
      <c r="A673" s="21" t="s">
        <v>629</v>
      </c>
      <c r="B673" s="19" t="s">
        <v>700</v>
      </c>
      <c r="C673" s="19" t="s">
        <v>290</v>
      </c>
      <c r="D673" s="19" t="s">
        <v>35</v>
      </c>
      <c r="E673" s="22" t="s">
        <v>630</v>
      </c>
      <c r="F673" s="25"/>
      <c r="G673" s="31" t="n">
        <f aca="false">G674</f>
        <v>737</v>
      </c>
      <c r="H673" s="31" t="n">
        <f aca="false">H674</f>
        <v>737</v>
      </c>
    </row>
    <row r="674" customFormat="false" ht="30" hidden="false" customHeight="false" outlineLevel="0" collapsed="false">
      <c r="A674" s="26" t="s">
        <v>554</v>
      </c>
      <c r="B674" s="19" t="s">
        <v>700</v>
      </c>
      <c r="C674" s="19" t="s">
        <v>290</v>
      </c>
      <c r="D674" s="19" t="s">
        <v>35</v>
      </c>
      <c r="E674" s="22" t="s">
        <v>630</v>
      </c>
      <c r="F674" s="19" t="s">
        <v>555</v>
      </c>
      <c r="G674" s="31" t="n">
        <f aca="false">G675</f>
        <v>737</v>
      </c>
      <c r="H674" s="31" t="n">
        <f aca="false">H675</f>
        <v>737</v>
      </c>
    </row>
    <row r="675" customFormat="false" ht="30" hidden="false" customHeight="false" outlineLevel="0" collapsed="false">
      <c r="A675" s="29" t="s">
        <v>608</v>
      </c>
      <c r="B675" s="19" t="s">
        <v>700</v>
      </c>
      <c r="C675" s="19" t="s">
        <v>290</v>
      </c>
      <c r="D675" s="19" t="s">
        <v>35</v>
      </c>
      <c r="E675" s="22" t="s">
        <v>630</v>
      </c>
      <c r="F675" s="19" t="s">
        <v>609</v>
      </c>
      <c r="G675" s="31" t="n">
        <f aca="false">729+8</f>
        <v>737</v>
      </c>
      <c r="H675" s="31" t="n">
        <f aca="false">729+8</f>
        <v>737</v>
      </c>
    </row>
    <row r="676" customFormat="false" ht="45" hidden="false" customHeight="false" outlineLevel="0" collapsed="false">
      <c r="A676" s="21" t="s">
        <v>631</v>
      </c>
      <c r="B676" s="19" t="s">
        <v>700</v>
      </c>
      <c r="C676" s="19" t="s">
        <v>290</v>
      </c>
      <c r="D676" s="19" t="s">
        <v>35</v>
      </c>
      <c r="E676" s="22" t="s">
        <v>632</v>
      </c>
      <c r="F676" s="19"/>
      <c r="G676" s="31" t="n">
        <f aca="false">G677</f>
        <v>1698</v>
      </c>
      <c r="H676" s="31" t="n">
        <f aca="false">H677</f>
        <v>2800</v>
      </c>
    </row>
    <row r="677" customFormat="false" ht="105" hidden="false" customHeight="false" outlineLevel="0" collapsed="false">
      <c r="A677" s="30" t="s">
        <v>633</v>
      </c>
      <c r="B677" s="19" t="s">
        <v>700</v>
      </c>
      <c r="C677" s="19" t="s">
        <v>290</v>
      </c>
      <c r="D677" s="19" t="s">
        <v>35</v>
      </c>
      <c r="E677" s="22" t="s">
        <v>634</v>
      </c>
      <c r="F677" s="19"/>
      <c r="G677" s="31" t="n">
        <f aca="false">G678+G681</f>
        <v>1698</v>
      </c>
      <c r="H677" s="31" t="n">
        <f aca="false">H678+H681</f>
        <v>2800</v>
      </c>
    </row>
    <row r="678" customFormat="false" ht="75" hidden="false" customHeight="false" outlineLevel="0" collapsed="false">
      <c r="A678" s="21" t="s">
        <v>635</v>
      </c>
      <c r="B678" s="19" t="s">
        <v>700</v>
      </c>
      <c r="C678" s="19" t="s">
        <v>290</v>
      </c>
      <c r="D678" s="19" t="s">
        <v>35</v>
      </c>
      <c r="E678" s="22" t="s">
        <v>636</v>
      </c>
      <c r="F678" s="19"/>
      <c r="G678" s="31" t="n">
        <f aca="false">G679</f>
        <v>0</v>
      </c>
      <c r="H678" s="31" t="n">
        <f aca="false">H679</f>
        <v>1102</v>
      </c>
    </row>
    <row r="679" customFormat="false" ht="45" hidden="false" customHeight="false" outlineLevel="0" collapsed="false">
      <c r="A679" s="23" t="s">
        <v>494</v>
      </c>
      <c r="B679" s="19" t="s">
        <v>700</v>
      </c>
      <c r="C679" s="19" t="s">
        <v>290</v>
      </c>
      <c r="D679" s="19" t="s">
        <v>35</v>
      </c>
      <c r="E679" s="22" t="s">
        <v>636</v>
      </c>
      <c r="F679" s="19" t="s">
        <v>495</v>
      </c>
      <c r="G679" s="31" t="n">
        <f aca="false">G680</f>
        <v>0</v>
      </c>
      <c r="H679" s="31" t="n">
        <f aca="false">H680</f>
        <v>1102</v>
      </c>
    </row>
    <row r="680" customFormat="false" ht="15" hidden="false" customHeight="false" outlineLevel="0" collapsed="false">
      <c r="A680" s="23" t="s">
        <v>496</v>
      </c>
      <c r="B680" s="19" t="s">
        <v>700</v>
      </c>
      <c r="C680" s="19" t="s">
        <v>290</v>
      </c>
      <c r="D680" s="19" t="s">
        <v>35</v>
      </c>
      <c r="E680" s="22" t="s">
        <v>636</v>
      </c>
      <c r="F680" s="19" t="s">
        <v>497</v>
      </c>
      <c r="G680" s="31" t="n">
        <v>0</v>
      </c>
      <c r="H680" s="31" t="n">
        <v>1102</v>
      </c>
    </row>
    <row r="681" customFormat="false" ht="90" hidden="false" customHeight="false" outlineLevel="0" collapsed="false">
      <c r="A681" s="21" t="s">
        <v>637</v>
      </c>
      <c r="B681" s="19" t="s">
        <v>700</v>
      </c>
      <c r="C681" s="19" t="s">
        <v>290</v>
      </c>
      <c r="D681" s="19" t="s">
        <v>35</v>
      </c>
      <c r="E681" s="22" t="s">
        <v>638</v>
      </c>
      <c r="F681" s="19"/>
      <c r="G681" s="31" t="n">
        <f aca="false">G682</f>
        <v>1698</v>
      </c>
      <c r="H681" s="31" t="n">
        <f aca="false">H682</f>
        <v>1698</v>
      </c>
    </row>
    <row r="682" customFormat="false" ht="45" hidden="false" customHeight="false" outlineLevel="0" collapsed="false">
      <c r="A682" s="23" t="s">
        <v>494</v>
      </c>
      <c r="B682" s="19" t="s">
        <v>700</v>
      </c>
      <c r="C682" s="19" t="s">
        <v>290</v>
      </c>
      <c r="D682" s="19" t="s">
        <v>35</v>
      </c>
      <c r="E682" s="22" t="s">
        <v>638</v>
      </c>
      <c r="F682" s="19" t="s">
        <v>495</v>
      </c>
      <c r="G682" s="31" t="n">
        <f aca="false">G683</f>
        <v>1698</v>
      </c>
      <c r="H682" s="31" t="n">
        <f aca="false">H683</f>
        <v>1698</v>
      </c>
    </row>
    <row r="683" customFormat="false" ht="15" hidden="false" customHeight="false" outlineLevel="0" collapsed="false">
      <c r="A683" s="23" t="s">
        <v>496</v>
      </c>
      <c r="B683" s="19" t="s">
        <v>700</v>
      </c>
      <c r="C683" s="19" t="s">
        <v>290</v>
      </c>
      <c r="D683" s="19" t="s">
        <v>35</v>
      </c>
      <c r="E683" s="22" t="s">
        <v>638</v>
      </c>
      <c r="F683" s="19" t="s">
        <v>497</v>
      </c>
      <c r="G683" s="31" t="n">
        <v>1698</v>
      </c>
      <c r="H683" s="31" t="n">
        <v>1698</v>
      </c>
    </row>
    <row r="684" customFormat="false" ht="15" hidden="false" customHeight="false" outlineLevel="0" collapsed="false">
      <c r="A684" s="26" t="s">
        <v>639</v>
      </c>
      <c r="B684" s="19" t="s">
        <v>700</v>
      </c>
      <c r="C684" s="19" t="s">
        <v>290</v>
      </c>
      <c r="D684" s="19" t="s">
        <v>49</v>
      </c>
      <c r="E684" s="19"/>
      <c r="F684" s="19"/>
      <c r="G684" s="20" t="n">
        <f aca="false">G685</f>
        <v>11181</v>
      </c>
      <c r="H684" s="20" t="n">
        <f aca="false">H685</f>
        <v>10281</v>
      </c>
    </row>
    <row r="685" customFormat="false" ht="15" hidden="false" customHeight="false" outlineLevel="0" collapsed="false">
      <c r="A685" s="21" t="s">
        <v>623</v>
      </c>
      <c r="B685" s="19" t="s">
        <v>700</v>
      </c>
      <c r="C685" s="19" t="s">
        <v>290</v>
      </c>
      <c r="D685" s="19" t="s">
        <v>49</v>
      </c>
      <c r="E685" s="22" t="s">
        <v>624</v>
      </c>
      <c r="F685" s="19"/>
      <c r="G685" s="20" t="n">
        <f aca="false">G686+G691</f>
        <v>11181</v>
      </c>
      <c r="H685" s="20" t="n">
        <f aca="false">H686+H691</f>
        <v>10281</v>
      </c>
    </row>
    <row r="686" customFormat="false" ht="30" hidden="false" customHeight="false" outlineLevel="0" collapsed="false">
      <c r="A686" s="21" t="s">
        <v>640</v>
      </c>
      <c r="B686" s="19" t="s">
        <v>700</v>
      </c>
      <c r="C686" s="19" t="s">
        <v>290</v>
      </c>
      <c r="D686" s="19" t="s">
        <v>49</v>
      </c>
      <c r="E686" s="22" t="s">
        <v>641</v>
      </c>
      <c r="F686" s="19"/>
      <c r="G686" s="31" t="n">
        <f aca="false">G687</f>
        <v>2406</v>
      </c>
      <c r="H686" s="31" t="n">
        <f aca="false">H687</f>
        <v>2406</v>
      </c>
    </row>
    <row r="687" customFormat="false" ht="75" hidden="false" customHeight="false" outlineLevel="0" collapsed="false">
      <c r="A687" s="57" t="s">
        <v>642</v>
      </c>
      <c r="B687" s="19" t="s">
        <v>700</v>
      </c>
      <c r="C687" s="19" t="s">
        <v>290</v>
      </c>
      <c r="D687" s="19" t="s">
        <v>49</v>
      </c>
      <c r="E687" s="22" t="s">
        <v>643</v>
      </c>
      <c r="F687" s="53"/>
      <c r="G687" s="31" t="n">
        <f aca="false">G688</f>
        <v>2406</v>
      </c>
      <c r="H687" s="31" t="n">
        <f aca="false">H688</f>
        <v>2406</v>
      </c>
    </row>
    <row r="688" customFormat="false" ht="45" hidden="false" customHeight="false" outlineLevel="0" collapsed="false">
      <c r="A688" s="21" t="s">
        <v>644</v>
      </c>
      <c r="B688" s="19" t="s">
        <v>700</v>
      </c>
      <c r="C688" s="19" t="s">
        <v>290</v>
      </c>
      <c r="D688" s="19" t="s">
        <v>49</v>
      </c>
      <c r="E688" s="22" t="s">
        <v>645</v>
      </c>
      <c r="F688" s="53"/>
      <c r="G688" s="31" t="n">
        <f aca="false">G689</f>
        <v>2406</v>
      </c>
      <c r="H688" s="31" t="n">
        <f aca="false">H689</f>
        <v>2406</v>
      </c>
    </row>
    <row r="689" customFormat="false" ht="30" hidden="false" customHeight="false" outlineLevel="0" collapsed="false">
      <c r="A689" s="26" t="s">
        <v>554</v>
      </c>
      <c r="B689" s="19" t="s">
        <v>700</v>
      </c>
      <c r="C689" s="19" t="s">
        <v>290</v>
      </c>
      <c r="D689" s="19" t="s">
        <v>49</v>
      </c>
      <c r="E689" s="22" t="s">
        <v>645</v>
      </c>
      <c r="F689" s="19" t="s">
        <v>555</v>
      </c>
      <c r="G689" s="31" t="n">
        <f aca="false">G690</f>
        <v>2406</v>
      </c>
      <c r="H689" s="31" t="n">
        <f aca="false">H690</f>
        <v>2406</v>
      </c>
    </row>
    <row r="690" customFormat="false" ht="30" hidden="false" customHeight="false" outlineLevel="0" collapsed="false">
      <c r="A690" s="29" t="s">
        <v>608</v>
      </c>
      <c r="B690" s="19" t="s">
        <v>700</v>
      </c>
      <c r="C690" s="19" t="s">
        <v>290</v>
      </c>
      <c r="D690" s="19" t="s">
        <v>49</v>
      </c>
      <c r="E690" s="22" t="s">
        <v>645</v>
      </c>
      <c r="F690" s="19" t="s">
        <v>609</v>
      </c>
      <c r="G690" s="31" t="n">
        <f aca="false">4406-2000</f>
        <v>2406</v>
      </c>
      <c r="H690" s="31" t="n">
        <f aca="false">4406-2000</f>
        <v>2406</v>
      </c>
    </row>
    <row r="691" customFormat="false" ht="60" hidden="false" customHeight="false" outlineLevel="0" collapsed="false">
      <c r="A691" s="21" t="s">
        <v>646</v>
      </c>
      <c r="B691" s="19" t="s">
        <v>700</v>
      </c>
      <c r="C691" s="19" t="s">
        <v>290</v>
      </c>
      <c r="D691" s="19" t="s">
        <v>49</v>
      </c>
      <c r="E691" s="22" t="s">
        <v>647</v>
      </c>
      <c r="F691" s="53"/>
      <c r="G691" s="31" t="n">
        <f aca="false">G692</f>
        <v>8775</v>
      </c>
      <c r="H691" s="31" t="n">
        <f aca="false">H692</f>
        <v>7875</v>
      </c>
    </row>
    <row r="692" customFormat="false" ht="75" hidden="false" customHeight="false" outlineLevel="0" collapsed="false">
      <c r="A692" s="21" t="s">
        <v>648</v>
      </c>
      <c r="B692" s="19" t="s">
        <v>700</v>
      </c>
      <c r="C692" s="19" t="s">
        <v>290</v>
      </c>
      <c r="D692" s="19" t="s">
        <v>49</v>
      </c>
      <c r="E692" s="22" t="s">
        <v>649</v>
      </c>
      <c r="F692" s="53"/>
      <c r="G692" s="31" t="n">
        <f aca="false">G693+G696</f>
        <v>8775</v>
      </c>
      <c r="H692" s="31" t="n">
        <f aca="false">H693+H696</f>
        <v>7875</v>
      </c>
    </row>
    <row r="693" customFormat="false" ht="90" hidden="false" customHeight="false" outlineLevel="0" collapsed="false">
      <c r="A693" s="21" t="s">
        <v>650</v>
      </c>
      <c r="B693" s="19" t="s">
        <v>700</v>
      </c>
      <c r="C693" s="19" t="s">
        <v>290</v>
      </c>
      <c r="D693" s="19" t="s">
        <v>49</v>
      </c>
      <c r="E693" s="22" t="s">
        <v>651</v>
      </c>
      <c r="F693" s="53"/>
      <c r="G693" s="31" t="n">
        <f aca="false">G694</f>
        <v>7875</v>
      </c>
      <c r="H693" s="31" t="n">
        <f aca="false">H694</f>
        <v>7875</v>
      </c>
    </row>
    <row r="694" customFormat="false" ht="45" hidden="false" customHeight="false" outlineLevel="0" collapsed="false">
      <c r="A694" s="23" t="s">
        <v>494</v>
      </c>
      <c r="B694" s="19" t="s">
        <v>700</v>
      </c>
      <c r="C694" s="19" t="s">
        <v>290</v>
      </c>
      <c r="D694" s="19" t="s">
        <v>49</v>
      </c>
      <c r="E694" s="22" t="s">
        <v>651</v>
      </c>
      <c r="F694" s="19" t="s">
        <v>495</v>
      </c>
      <c r="G694" s="31" t="n">
        <f aca="false">G695</f>
        <v>7875</v>
      </c>
      <c r="H694" s="31" t="n">
        <f aca="false">H695</f>
        <v>7875</v>
      </c>
    </row>
    <row r="695" customFormat="false" ht="15" hidden="false" customHeight="false" outlineLevel="0" collapsed="false">
      <c r="A695" s="23" t="s">
        <v>496</v>
      </c>
      <c r="B695" s="19" t="s">
        <v>700</v>
      </c>
      <c r="C695" s="19" t="s">
        <v>290</v>
      </c>
      <c r="D695" s="19" t="s">
        <v>49</v>
      </c>
      <c r="E695" s="22" t="s">
        <v>651</v>
      </c>
      <c r="F695" s="19" t="s">
        <v>497</v>
      </c>
      <c r="G695" s="31" t="n">
        <v>7875</v>
      </c>
      <c r="H695" s="31" t="n">
        <v>7875</v>
      </c>
    </row>
    <row r="696" customFormat="false" ht="90" hidden="false" customHeight="false" outlineLevel="0" collapsed="false">
      <c r="A696" s="21" t="s">
        <v>652</v>
      </c>
      <c r="B696" s="19" t="s">
        <v>700</v>
      </c>
      <c r="C696" s="19" t="s">
        <v>290</v>
      </c>
      <c r="D696" s="19" t="s">
        <v>49</v>
      </c>
      <c r="E696" s="22" t="s">
        <v>653</v>
      </c>
      <c r="F696" s="53"/>
      <c r="G696" s="31" t="n">
        <f aca="false">G697</f>
        <v>900</v>
      </c>
      <c r="H696" s="31" t="n">
        <f aca="false">H697</f>
        <v>0</v>
      </c>
    </row>
    <row r="697" customFormat="false" ht="45" hidden="false" customHeight="false" outlineLevel="0" collapsed="false">
      <c r="A697" s="23" t="s">
        <v>494</v>
      </c>
      <c r="B697" s="19" t="s">
        <v>700</v>
      </c>
      <c r="C697" s="19" t="s">
        <v>290</v>
      </c>
      <c r="D697" s="19" t="s">
        <v>49</v>
      </c>
      <c r="E697" s="22" t="s">
        <v>653</v>
      </c>
      <c r="F697" s="53" t="s">
        <v>495</v>
      </c>
      <c r="G697" s="31" t="n">
        <f aca="false">G698</f>
        <v>900</v>
      </c>
      <c r="H697" s="31" t="n">
        <f aca="false">H698</f>
        <v>0</v>
      </c>
    </row>
    <row r="698" customFormat="false" ht="15" hidden="false" customHeight="false" outlineLevel="0" collapsed="false">
      <c r="A698" s="23" t="s">
        <v>496</v>
      </c>
      <c r="B698" s="19" t="s">
        <v>700</v>
      </c>
      <c r="C698" s="19" t="s">
        <v>290</v>
      </c>
      <c r="D698" s="19" t="s">
        <v>49</v>
      </c>
      <c r="E698" s="22" t="s">
        <v>653</v>
      </c>
      <c r="F698" s="53" t="s">
        <v>497</v>
      </c>
      <c r="G698" s="31" t="n">
        <v>900</v>
      </c>
      <c r="H698" s="31" t="n">
        <v>0</v>
      </c>
    </row>
    <row r="699" customFormat="false" ht="15" hidden="false" customHeight="false" outlineLevel="0" collapsed="false">
      <c r="A699" s="18" t="s">
        <v>654</v>
      </c>
      <c r="B699" s="19" t="s">
        <v>700</v>
      </c>
      <c r="C699" s="19" t="s">
        <v>85</v>
      </c>
      <c r="D699" s="19"/>
      <c r="E699" s="19"/>
      <c r="F699" s="19"/>
      <c r="G699" s="20" t="n">
        <f aca="false">G700+G707</f>
        <v>64854</v>
      </c>
      <c r="H699" s="20" t="n">
        <f aca="false">H700+H707</f>
        <v>70056</v>
      </c>
    </row>
    <row r="700" customFormat="false" ht="15" hidden="false" customHeight="false" outlineLevel="0" collapsed="false">
      <c r="A700" s="26" t="s">
        <v>655</v>
      </c>
      <c r="B700" s="19" t="s">
        <v>700</v>
      </c>
      <c r="C700" s="19" t="s">
        <v>85</v>
      </c>
      <c r="D700" s="19" t="s">
        <v>19</v>
      </c>
      <c r="E700" s="19"/>
      <c r="F700" s="19"/>
      <c r="G700" s="20" t="n">
        <f aca="false">G701</f>
        <v>500</v>
      </c>
      <c r="H700" s="20" t="n">
        <f aca="false">H701</f>
        <v>544</v>
      </c>
    </row>
    <row r="701" customFormat="false" ht="15" hidden="false" customHeight="false" outlineLevel="0" collapsed="false">
      <c r="A701" s="21" t="s">
        <v>656</v>
      </c>
      <c r="B701" s="19" t="s">
        <v>700</v>
      </c>
      <c r="C701" s="19" t="s">
        <v>85</v>
      </c>
      <c r="D701" s="19" t="s">
        <v>19</v>
      </c>
      <c r="E701" s="22" t="s">
        <v>657</v>
      </c>
      <c r="F701" s="19"/>
      <c r="G701" s="20" t="n">
        <f aca="false">G702</f>
        <v>500</v>
      </c>
      <c r="H701" s="20" t="n">
        <f aca="false">H702</f>
        <v>544</v>
      </c>
    </row>
    <row r="702" customFormat="false" ht="30" hidden="false" customHeight="false" outlineLevel="0" collapsed="false">
      <c r="A702" s="21" t="s">
        <v>658</v>
      </c>
      <c r="B702" s="19" t="s">
        <v>700</v>
      </c>
      <c r="C702" s="19" t="s">
        <v>85</v>
      </c>
      <c r="D702" s="19" t="s">
        <v>19</v>
      </c>
      <c r="E702" s="22" t="s">
        <v>659</v>
      </c>
      <c r="F702" s="19"/>
      <c r="G702" s="20" t="n">
        <f aca="false">G703</f>
        <v>500</v>
      </c>
      <c r="H702" s="20" t="n">
        <f aca="false">H703</f>
        <v>544</v>
      </c>
    </row>
    <row r="703" customFormat="false" ht="60" hidden="false" customHeight="false" outlineLevel="0" collapsed="false">
      <c r="A703" s="21" t="s">
        <v>660</v>
      </c>
      <c r="B703" s="19" t="s">
        <v>700</v>
      </c>
      <c r="C703" s="19" t="s">
        <v>85</v>
      </c>
      <c r="D703" s="19" t="s">
        <v>19</v>
      </c>
      <c r="E703" s="22" t="s">
        <v>661</v>
      </c>
      <c r="F703" s="19"/>
      <c r="G703" s="20" t="n">
        <f aca="false">G704</f>
        <v>500</v>
      </c>
      <c r="H703" s="20" t="n">
        <f aca="false">H704</f>
        <v>544</v>
      </c>
    </row>
    <row r="704" customFormat="false" ht="45" hidden="false" customHeight="false" outlineLevel="0" collapsed="false">
      <c r="A704" s="24" t="s">
        <v>662</v>
      </c>
      <c r="B704" s="19" t="s">
        <v>700</v>
      </c>
      <c r="C704" s="19" t="s">
        <v>85</v>
      </c>
      <c r="D704" s="19" t="s">
        <v>19</v>
      </c>
      <c r="E704" s="22" t="s">
        <v>663</v>
      </c>
      <c r="F704" s="19"/>
      <c r="G704" s="20" t="n">
        <f aca="false">G705</f>
        <v>500</v>
      </c>
      <c r="H704" s="20" t="n">
        <f aca="false">H705</f>
        <v>544</v>
      </c>
    </row>
    <row r="705" customFormat="false" ht="30" hidden="false" customHeight="false" outlineLevel="0" collapsed="false">
      <c r="A705" s="23" t="s">
        <v>44</v>
      </c>
      <c r="B705" s="19" t="s">
        <v>700</v>
      </c>
      <c r="C705" s="19" t="s">
        <v>85</v>
      </c>
      <c r="D705" s="19" t="s">
        <v>19</v>
      </c>
      <c r="E705" s="22" t="s">
        <v>663</v>
      </c>
      <c r="F705" s="19" t="s">
        <v>45</v>
      </c>
      <c r="G705" s="20" t="n">
        <f aca="false">G706</f>
        <v>500</v>
      </c>
      <c r="H705" s="20" t="n">
        <f aca="false">H706</f>
        <v>544</v>
      </c>
    </row>
    <row r="706" customFormat="false" ht="45" hidden="false" customHeight="false" outlineLevel="0" collapsed="false">
      <c r="A706" s="23" t="s">
        <v>46</v>
      </c>
      <c r="B706" s="19" t="s">
        <v>700</v>
      </c>
      <c r="C706" s="19" t="s">
        <v>85</v>
      </c>
      <c r="D706" s="19" t="s">
        <v>19</v>
      </c>
      <c r="E706" s="22" t="s">
        <v>663</v>
      </c>
      <c r="F706" s="19" t="s">
        <v>47</v>
      </c>
      <c r="G706" s="20" t="n">
        <f aca="false">1000-500</f>
        <v>500</v>
      </c>
      <c r="H706" s="20" t="n">
        <f aca="false">1044-500</f>
        <v>544</v>
      </c>
    </row>
    <row r="707" customFormat="false" ht="15" hidden="false" customHeight="false" outlineLevel="0" collapsed="false">
      <c r="A707" s="23" t="s">
        <v>664</v>
      </c>
      <c r="B707" s="19" t="s">
        <v>700</v>
      </c>
      <c r="C707" s="19" t="s">
        <v>85</v>
      </c>
      <c r="D707" s="19" t="s">
        <v>35</v>
      </c>
      <c r="E707" s="19"/>
      <c r="F707" s="19"/>
      <c r="G707" s="20" t="n">
        <f aca="false">G708+G717</f>
        <v>64354</v>
      </c>
      <c r="H707" s="20" t="n">
        <f aca="false">H708+H717</f>
        <v>69512</v>
      </c>
    </row>
    <row r="708" customFormat="false" ht="15" hidden="false" customHeight="false" outlineLevel="0" collapsed="false">
      <c r="A708" s="21" t="s">
        <v>656</v>
      </c>
      <c r="B708" s="19" t="s">
        <v>700</v>
      </c>
      <c r="C708" s="19" t="s">
        <v>85</v>
      </c>
      <c r="D708" s="19" t="s">
        <v>35</v>
      </c>
      <c r="E708" s="22" t="s">
        <v>657</v>
      </c>
      <c r="F708" s="19"/>
      <c r="G708" s="20" t="n">
        <f aca="false">G709</f>
        <v>64194</v>
      </c>
      <c r="H708" s="20" t="n">
        <f aca="false">H709</f>
        <v>69352</v>
      </c>
    </row>
    <row r="709" customFormat="false" ht="30" hidden="false" customHeight="false" outlineLevel="0" collapsed="false">
      <c r="A709" s="21" t="s">
        <v>665</v>
      </c>
      <c r="B709" s="19" t="s">
        <v>700</v>
      </c>
      <c r="C709" s="19" t="s">
        <v>85</v>
      </c>
      <c r="D709" s="19" t="s">
        <v>35</v>
      </c>
      <c r="E709" s="22" t="s">
        <v>666</v>
      </c>
      <c r="F709" s="19"/>
      <c r="G709" s="20" t="n">
        <f aca="false">G710</f>
        <v>64194</v>
      </c>
      <c r="H709" s="20" t="n">
        <f aca="false">H710</f>
        <v>69352</v>
      </c>
    </row>
    <row r="710" customFormat="false" ht="30" hidden="false" customHeight="false" outlineLevel="0" collapsed="false">
      <c r="A710" s="21" t="s">
        <v>667</v>
      </c>
      <c r="B710" s="19" t="s">
        <v>700</v>
      </c>
      <c r="C710" s="19" t="s">
        <v>85</v>
      </c>
      <c r="D710" s="19" t="s">
        <v>35</v>
      </c>
      <c r="E710" s="22" t="s">
        <v>668</v>
      </c>
      <c r="F710" s="25"/>
      <c r="G710" s="20" t="n">
        <f aca="false">G711+G714</f>
        <v>64194</v>
      </c>
      <c r="H710" s="20" t="n">
        <f aca="false">H711+H714</f>
        <v>69352</v>
      </c>
    </row>
    <row r="711" customFormat="false" ht="30" hidden="false" customHeight="false" outlineLevel="0" collapsed="false">
      <c r="A711" s="24" t="s">
        <v>669</v>
      </c>
      <c r="B711" s="19" t="s">
        <v>700</v>
      </c>
      <c r="C711" s="19" t="s">
        <v>85</v>
      </c>
      <c r="D711" s="19" t="s">
        <v>35</v>
      </c>
      <c r="E711" s="22" t="s">
        <v>670</v>
      </c>
      <c r="F711" s="25"/>
      <c r="G711" s="20" t="n">
        <f aca="false">G712</f>
        <v>500</v>
      </c>
      <c r="H711" s="20" t="n">
        <f aca="false">H712</f>
        <v>800</v>
      </c>
    </row>
    <row r="712" customFormat="false" ht="45" hidden="false" customHeight="false" outlineLevel="0" collapsed="false">
      <c r="A712" s="23" t="s">
        <v>124</v>
      </c>
      <c r="B712" s="19" t="s">
        <v>700</v>
      </c>
      <c r="C712" s="19" t="s">
        <v>85</v>
      </c>
      <c r="D712" s="19" t="s">
        <v>35</v>
      </c>
      <c r="E712" s="22" t="s">
        <v>670</v>
      </c>
      <c r="F712" s="25" t="n">
        <v>600</v>
      </c>
      <c r="G712" s="20" t="n">
        <f aca="false">G713</f>
        <v>500</v>
      </c>
      <c r="H712" s="20" t="n">
        <f aca="false">H713</f>
        <v>800</v>
      </c>
    </row>
    <row r="713" customFormat="false" ht="15" hidden="false" customHeight="false" outlineLevel="0" collapsed="false">
      <c r="A713" s="23" t="s">
        <v>126</v>
      </c>
      <c r="B713" s="19" t="s">
        <v>700</v>
      </c>
      <c r="C713" s="19" t="s">
        <v>85</v>
      </c>
      <c r="D713" s="19" t="s">
        <v>35</v>
      </c>
      <c r="E713" s="22" t="s">
        <v>670</v>
      </c>
      <c r="F713" s="25" t="n">
        <v>610</v>
      </c>
      <c r="G713" s="20" t="n">
        <f aca="false">1500-1000</f>
        <v>500</v>
      </c>
      <c r="H713" s="20" t="n">
        <f aca="false">1500-700</f>
        <v>800</v>
      </c>
    </row>
    <row r="714" customFormat="false" ht="45" hidden="false" customHeight="false" outlineLevel="0" collapsed="false">
      <c r="A714" s="24" t="s">
        <v>671</v>
      </c>
      <c r="B714" s="19" t="s">
        <v>700</v>
      </c>
      <c r="C714" s="19" t="s">
        <v>85</v>
      </c>
      <c r="D714" s="19" t="s">
        <v>35</v>
      </c>
      <c r="E714" s="22" t="s">
        <v>672</v>
      </c>
      <c r="F714" s="25"/>
      <c r="G714" s="20" t="n">
        <f aca="false">G715</f>
        <v>63694</v>
      </c>
      <c r="H714" s="20" t="n">
        <f aca="false">H715</f>
        <v>68552</v>
      </c>
    </row>
    <row r="715" customFormat="false" ht="45" hidden="false" customHeight="false" outlineLevel="0" collapsed="false">
      <c r="A715" s="23" t="s">
        <v>124</v>
      </c>
      <c r="B715" s="19" t="s">
        <v>700</v>
      </c>
      <c r="C715" s="19" t="s">
        <v>85</v>
      </c>
      <c r="D715" s="19" t="s">
        <v>35</v>
      </c>
      <c r="E715" s="22" t="s">
        <v>672</v>
      </c>
      <c r="F715" s="25" t="n">
        <v>600</v>
      </c>
      <c r="G715" s="20" t="n">
        <f aca="false">G716</f>
        <v>63694</v>
      </c>
      <c r="H715" s="20" t="n">
        <f aca="false">H716</f>
        <v>68552</v>
      </c>
    </row>
    <row r="716" customFormat="false" ht="15" hidden="false" customHeight="false" outlineLevel="0" collapsed="false">
      <c r="A716" s="23" t="s">
        <v>126</v>
      </c>
      <c r="B716" s="19" t="s">
        <v>700</v>
      </c>
      <c r="C716" s="19" t="s">
        <v>85</v>
      </c>
      <c r="D716" s="19" t="s">
        <v>35</v>
      </c>
      <c r="E716" s="22" t="s">
        <v>672</v>
      </c>
      <c r="F716" s="25" t="n">
        <v>610</v>
      </c>
      <c r="G716" s="20" t="n">
        <f aca="false">108694-45000</f>
        <v>63694</v>
      </c>
      <c r="H716" s="20" t="n">
        <f aca="false">103552-35000</f>
        <v>68552</v>
      </c>
    </row>
    <row r="717" customFormat="false" ht="45" hidden="false" customHeight="false" outlineLevel="0" collapsed="false">
      <c r="A717" s="21" t="s">
        <v>116</v>
      </c>
      <c r="B717" s="19" t="s">
        <v>700</v>
      </c>
      <c r="C717" s="19" t="s">
        <v>85</v>
      </c>
      <c r="D717" s="19" t="s">
        <v>35</v>
      </c>
      <c r="E717" s="22" t="s">
        <v>117</v>
      </c>
      <c r="F717" s="19"/>
      <c r="G717" s="20" t="n">
        <f aca="false">G718+G723</f>
        <v>160</v>
      </c>
      <c r="H717" s="20" t="n">
        <f aca="false">H718+H723</f>
        <v>160</v>
      </c>
    </row>
    <row r="718" customFormat="false" ht="30" hidden="false" customHeight="false" outlineLevel="0" collapsed="false">
      <c r="A718" s="21" t="s">
        <v>227</v>
      </c>
      <c r="B718" s="19" t="s">
        <v>700</v>
      </c>
      <c r="C718" s="19" t="s">
        <v>85</v>
      </c>
      <c r="D718" s="19" t="s">
        <v>35</v>
      </c>
      <c r="E718" s="22" t="s">
        <v>228</v>
      </c>
      <c r="F718" s="19"/>
      <c r="G718" s="20" t="n">
        <f aca="false">G719</f>
        <v>140</v>
      </c>
      <c r="H718" s="20" t="n">
        <f aca="false">H719</f>
        <v>140</v>
      </c>
    </row>
    <row r="719" customFormat="false" ht="30" hidden="false" customHeight="false" outlineLevel="0" collapsed="false">
      <c r="A719" s="30" t="s">
        <v>229</v>
      </c>
      <c r="B719" s="19" t="s">
        <v>700</v>
      </c>
      <c r="C719" s="19" t="s">
        <v>85</v>
      </c>
      <c r="D719" s="19" t="s">
        <v>35</v>
      </c>
      <c r="E719" s="22" t="s">
        <v>230</v>
      </c>
      <c r="F719" s="19"/>
      <c r="G719" s="20" t="n">
        <f aca="false">G720</f>
        <v>140</v>
      </c>
      <c r="H719" s="20" t="n">
        <f aca="false">H720</f>
        <v>140</v>
      </c>
    </row>
    <row r="720" customFormat="false" ht="30" hidden="false" customHeight="false" outlineLevel="0" collapsed="false">
      <c r="A720" s="28" t="s">
        <v>231</v>
      </c>
      <c r="B720" s="19" t="s">
        <v>700</v>
      </c>
      <c r="C720" s="19" t="s">
        <v>85</v>
      </c>
      <c r="D720" s="19" t="s">
        <v>35</v>
      </c>
      <c r="E720" s="22" t="s">
        <v>232</v>
      </c>
      <c r="F720" s="19"/>
      <c r="G720" s="20" t="n">
        <f aca="false">G721</f>
        <v>140</v>
      </c>
      <c r="H720" s="20" t="n">
        <f aca="false">H721</f>
        <v>140</v>
      </c>
    </row>
    <row r="721" customFormat="false" ht="45" hidden="false" customHeight="false" outlineLevel="0" collapsed="false">
      <c r="A721" s="23" t="s">
        <v>124</v>
      </c>
      <c r="B721" s="19" t="s">
        <v>700</v>
      </c>
      <c r="C721" s="19" t="s">
        <v>85</v>
      </c>
      <c r="D721" s="19" t="s">
        <v>35</v>
      </c>
      <c r="E721" s="22" t="s">
        <v>232</v>
      </c>
      <c r="F721" s="19" t="s">
        <v>125</v>
      </c>
      <c r="G721" s="20" t="n">
        <f aca="false">G722</f>
        <v>140</v>
      </c>
      <c r="H721" s="20" t="n">
        <f aca="false">H722</f>
        <v>140</v>
      </c>
    </row>
    <row r="722" customFormat="false" ht="15" hidden="false" customHeight="false" outlineLevel="0" collapsed="false">
      <c r="A722" s="23" t="s">
        <v>126</v>
      </c>
      <c r="B722" s="19" t="s">
        <v>700</v>
      </c>
      <c r="C722" s="19" t="s">
        <v>85</v>
      </c>
      <c r="D722" s="19" t="s">
        <v>35</v>
      </c>
      <c r="E722" s="22" t="s">
        <v>232</v>
      </c>
      <c r="F722" s="19" t="s">
        <v>127</v>
      </c>
      <c r="G722" s="20" t="n">
        <v>140</v>
      </c>
      <c r="H722" s="20" t="n">
        <v>140</v>
      </c>
    </row>
    <row r="723" customFormat="false" ht="30" hidden="false" customHeight="false" outlineLevel="0" collapsed="false">
      <c r="A723" s="21" t="s">
        <v>186</v>
      </c>
      <c r="B723" s="19" t="s">
        <v>700</v>
      </c>
      <c r="C723" s="19" t="s">
        <v>85</v>
      </c>
      <c r="D723" s="19" t="s">
        <v>35</v>
      </c>
      <c r="E723" s="22" t="s">
        <v>187</v>
      </c>
      <c r="F723" s="19"/>
      <c r="G723" s="20" t="n">
        <f aca="false">G724</f>
        <v>20</v>
      </c>
      <c r="H723" s="20" t="n">
        <f aca="false">H724</f>
        <v>20</v>
      </c>
    </row>
    <row r="724" customFormat="false" ht="75" hidden="false" customHeight="false" outlineLevel="0" collapsed="false">
      <c r="A724" s="30" t="s">
        <v>188</v>
      </c>
      <c r="B724" s="19" t="s">
        <v>700</v>
      </c>
      <c r="C724" s="19" t="s">
        <v>85</v>
      </c>
      <c r="D724" s="19" t="s">
        <v>35</v>
      </c>
      <c r="E724" s="22" t="s">
        <v>189</v>
      </c>
      <c r="F724" s="19"/>
      <c r="G724" s="20" t="n">
        <f aca="false">G725</f>
        <v>20</v>
      </c>
      <c r="H724" s="20" t="n">
        <f aca="false">H725</f>
        <v>20</v>
      </c>
    </row>
    <row r="725" customFormat="false" ht="45" hidden="false" customHeight="false" outlineLevel="0" collapsed="false">
      <c r="A725" s="30" t="s">
        <v>190</v>
      </c>
      <c r="B725" s="19" t="s">
        <v>700</v>
      </c>
      <c r="C725" s="19" t="s">
        <v>85</v>
      </c>
      <c r="D725" s="19" t="s">
        <v>35</v>
      </c>
      <c r="E725" s="22" t="s">
        <v>191</v>
      </c>
      <c r="F725" s="19"/>
      <c r="G725" s="20" t="n">
        <f aca="false">G726</f>
        <v>20</v>
      </c>
      <c r="H725" s="20" t="n">
        <f aca="false">H726</f>
        <v>20</v>
      </c>
    </row>
    <row r="726" customFormat="false" ht="45" hidden="false" customHeight="false" outlineLevel="0" collapsed="false">
      <c r="A726" s="23" t="s">
        <v>124</v>
      </c>
      <c r="B726" s="19" t="s">
        <v>700</v>
      </c>
      <c r="C726" s="19" t="s">
        <v>85</v>
      </c>
      <c r="D726" s="19" t="s">
        <v>35</v>
      </c>
      <c r="E726" s="22" t="s">
        <v>191</v>
      </c>
      <c r="F726" s="19" t="s">
        <v>125</v>
      </c>
      <c r="G726" s="20" t="n">
        <f aca="false">G727</f>
        <v>20</v>
      </c>
      <c r="H726" s="20" t="n">
        <f aca="false">H727</f>
        <v>20</v>
      </c>
    </row>
    <row r="727" customFormat="false" ht="15" hidden="false" customHeight="false" outlineLevel="0" collapsed="false">
      <c r="A727" s="23" t="s">
        <v>126</v>
      </c>
      <c r="B727" s="19" t="s">
        <v>700</v>
      </c>
      <c r="C727" s="19" t="s">
        <v>85</v>
      </c>
      <c r="D727" s="19" t="s">
        <v>35</v>
      </c>
      <c r="E727" s="22" t="s">
        <v>191</v>
      </c>
      <c r="F727" s="19" t="s">
        <v>127</v>
      </c>
      <c r="G727" s="20" t="n">
        <f aca="false">35-15</f>
        <v>20</v>
      </c>
      <c r="H727" s="20" t="n">
        <f aca="false">35-15</f>
        <v>20</v>
      </c>
    </row>
    <row r="728" customFormat="false" ht="31.2" hidden="false" customHeight="false" outlineLevel="0" collapsed="false">
      <c r="A728" s="15" t="s">
        <v>701</v>
      </c>
      <c r="B728" s="16" t="s">
        <v>702</v>
      </c>
      <c r="C728" s="16"/>
      <c r="D728" s="16"/>
      <c r="E728" s="16"/>
      <c r="F728" s="16"/>
      <c r="G728" s="52" t="n">
        <f aca="false">G729+G754+G915</f>
        <v>1214984.9</v>
      </c>
      <c r="H728" s="52" t="n">
        <f aca="false">H729+H754+H915</f>
        <v>1296991.3</v>
      </c>
    </row>
    <row r="729" customFormat="false" ht="15" hidden="false" customHeight="false" outlineLevel="0" collapsed="false">
      <c r="A729" s="26" t="s">
        <v>235</v>
      </c>
      <c r="B729" s="19" t="s">
        <v>702</v>
      </c>
      <c r="C729" s="19" t="s">
        <v>49</v>
      </c>
      <c r="D729" s="19"/>
      <c r="E729" s="19"/>
      <c r="F729" s="19"/>
      <c r="G729" s="31" t="n">
        <f aca="false">G730</f>
        <v>15959</v>
      </c>
      <c r="H729" s="31" t="n">
        <f aca="false">H730</f>
        <v>28860.1</v>
      </c>
    </row>
    <row r="730" customFormat="false" ht="15" hidden="false" customHeight="false" outlineLevel="0" collapsed="false">
      <c r="A730" s="26" t="s">
        <v>289</v>
      </c>
      <c r="B730" s="19" t="s">
        <v>702</v>
      </c>
      <c r="C730" s="19" t="s">
        <v>49</v>
      </c>
      <c r="D730" s="19" t="s">
        <v>290</v>
      </c>
      <c r="E730" s="19"/>
      <c r="F730" s="19"/>
      <c r="G730" s="31" t="n">
        <f aca="false">G731</f>
        <v>15959</v>
      </c>
      <c r="H730" s="31" t="n">
        <f aca="false">H731</f>
        <v>28860.1</v>
      </c>
    </row>
    <row r="731" customFormat="false" ht="30" hidden="false" customHeight="false" outlineLevel="0" collapsed="false">
      <c r="A731" s="21" t="s">
        <v>152</v>
      </c>
      <c r="B731" s="19" t="s">
        <v>702</v>
      </c>
      <c r="C731" s="19" t="s">
        <v>49</v>
      </c>
      <c r="D731" s="19" t="s">
        <v>290</v>
      </c>
      <c r="E731" s="22" t="s">
        <v>153</v>
      </c>
      <c r="F731" s="19"/>
      <c r="G731" s="20" t="n">
        <f aca="false">G732</f>
        <v>15959</v>
      </c>
      <c r="H731" s="20" t="n">
        <f aca="false">H732</f>
        <v>28860.1</v>
      </c>
    </row>
    <row r="732" customFormat="false" ht="60" hidden="false" customHeight="false" outlineLevel="0" collapsed="false">
      <c r="A732" s="21" t="s">
        <v>291</v>
      </c>
      <c r="B732" s="19" t="s">
        <v>702</v>
      </c>
      <c r="C732" s="19" t="s">
        <v>49</v>
      </c>
      <c r="D732" s="19" t="s">
        <v>290</v>
      </c>
      <c r="E732" s="22" t="s">
        <v>292</v>
      </c>
      <c r="F732" s="19"/>
      <c r="G732" s="20" t="n">
        <f aca="false">G733+G737+G741</f>
        <v>15959</v>
      </c>
      <c r="H732" s="20" t="n">
        <f aca="false">H733+H737+H741</f>
        <v>28860.1</v>
      </c>
    </row>
    <row r="733" customFormat="false" ht="30" hidden="false" customHeight="false" outlineLevel="0" collapsed="false">
      <c r="A733" s="21" t="s">
        <v>293</v>
      </c>
      <c r="B733" s="19" t="s">
        <v>702</v>
      </c>
      <c r="C733" s="19" t="s">
        <v>49</v>
      </c>
      <c r="D733" s="19" t="s">
        <v>290</v>
      </c>
      <c r="E733" s="22" t="s">
        <v>294</v>
      </c>
      <c r="F733" s="19"/>
      <c r="G733" s="20" t="n">
        <f aca="false">G734</f>
        <v>700</v>
      </c>
      <c r="H733" s="20" t="n">
        <f aca="false">H734</f>
        <v>700</v>
      </c>
    </row>
    <row r="734" customFormat="false" ht="15" hidden="false" customHeight="false" outlineLevel="0" collapsed="false">
      <c r="A734" s="33" t="s">
        <v>295</v>
      </c>
      <c r="B734" s="19" t="s">
        <v>702</v>
      </c>
      <c r="C734" s="19" t="s">
        <v>49</v>
      </c>
      <c r="D734" s="19" t="s">
        <v>290</v>
      </c>
      <c r="E734" s="22" t="s">
        <v>296</v>
      </c>
      <c r="F734" s="19"/>
      <c r="G734" s="20" t="n">
        <f aca="false">G735</f>
        <v>700</v>
      </c>
      <c r="H734" s="20" t="n">
        <f aca="false">H735</f>
        <v>700</v>
      </c>
    </row>
    <row r="735" customFormat="false" ht="30" hidden="false" customHeight="false" outlineLevel="0" collapsed="false">
      <c r="A735" s="23" t="s">
        <v>44</v>
      </c>
      <c r="B735" s="19" t="s">
        <v>702</v>
      </c>
      <c r="C735" s="19" t="s">
        <v>49</v>
      </c>
      <c r="D735" s="19" t="s">
        <v>290</v>
      </c>
      <c r="E735" s="22" t="s">
        <v>296</v>
      </c>
      <c r="F735" s="19" t="s">
        <v>45</v>
      </c>
      <c r="G735" s="20" t="n">
        <f aca="false">G736</f>
        <v>700</v>
      </c>
      <c r="H735" s="20" t="n">
        <f aca="false">H736</f>
        <v>700</v>
      </c>
    </row>
    <row r="736" customFormat="false" ht="45" hidden="false" customHeight="false" outlineLevel="0" collapsed="false">
      <c r="A736" s="23" t="s">
        <v>46</v>
      </c>
      <c r="B736" s="19" t="s">
        <v>702</v>
      </c>
      <c r="C736" s="19" t="s">
        <v>49</v>
      </c>
      <c r="D736" s="19" t="s">
        <v>290</v>
      </c>
      <c r="E736" s="22" t="s">
        <v>296</v>
      </c>
      <c r="F736" s="19" t="s">
        <v>47</v>
      </c>
      <c r="G736" s="20" t="n">
        <v>700</v>
      </c>
      <c r="H736" s="20" t="n">
        <v>700</v>
      </c>
    </row>
    <row r="737" customFormat="false" ht="30" hidden="false" customHeight="false" outlineLevel="0" collapsed="false">
      <c r="A737" s="21" t="s">
        <v>297</v>
      </c>
      <c r="B737" s="19" t="s">
        <v>702</v>
      </c>
      <c r="C737" s="19" t="s">
        <v>49</v>
      </c>
      <c r="D737" s="19" t="s">
        <v>290</v>
      </c>
      <c r="E737" s="22" t="s">
        <v>298</v>
      </c>
      <c r="F737" s="25"/>
      <c r="G737" s="31" t="n">
        <f aca="false">G738</f>
        <v>113</v>
      </c>
      <c r="H737" s="31" t="n">
        <f aca="false">H738</f>
        <v>113</v>
      </c>
    </row>
    <row r="738" customFormat="false" ht="15" hidden="false" customHeight="false" outlineLevel="0" collapsed="false">
      <c r="A738" s="33" t="s">
        <v>299</v>
      </c>
      <c r="B738" s="19" t="s">
        <v>702</v>
      </c>
      <c r="C738" s="19" t="s">
        <v>49</v>
      </c>
      <c r="D738" s="19" t="s">
        <v>290</v>
      </c>
      <c r="E738" s="22" t="s">
        <v>300</v>
      </c>
      <c r="F738" s="25"/>
      <c r="G738" s="31" t="n">
        <f aca="false">G739</f>
        <v>113</v>
      </c>
      <c r="H738" s="31" t="n">
        <f aca="false">H739</f>
        <v>113</v>
      </c>
    </row>
    <row r="739" customFormat="false" ht="30" hidden="false" customHeight="false" outlineLevel="0" collapsed="false">
      <c r="A739" s="23" t="s">
        <v>44</v>
      </c>
      <c r="B739" s="19" t="s">
        <v>702</v>
      </c>
      <c r="C739" s="19" t="s">
        <v>49</v>
      </c>
      <c r="D739" s="19" t="s">
        <v>290</v>
      </c>
      <c r="E739" s="22" t="s">
        <v>300</v>
      </c>
      <c r="F739" s="19" t="s">
        <v>45</v>
      </c>
      <c r="G739" s="31" t="n">
        <f aca="false">G740</f>
        <v>113</v>
      </c>
      <c r="H739" s="31" t="n">
        <f aca="false">H740</f>
        <v>113</v>
      </c>
    </row>
    <row r="740" customFormat="false" ht="45" hidden="false" customHeight="false" outlineLevel="0" collapsed="false">
      <c r="A740" s="23" t="s">
        <v>46</v>
      </c>
      <c r="B740" s="19" t="s">
        <v>702</v>
      </c>
      <c r="C740" s="19" t="s">
        <v>49</v>
      </c>
      <c r="D740" s="19" t="s">
        <v>290</v>
      </c>
      <c r="E740" s="22" t="s">
        <v>300</v>
      </c>
      <c r="F740" s="19" t="s">
        <v>47</v>
      </c>
      <c r="G740" s="31" t="n">
        <v>113</v>
      </c>
      <c r="H740" s="31" t="n">
        <v>113</v>
      </c>
    </row>
    <row r="741" customFormat="false" ht="30" hidden="false" customHeight="false" outlineLevel="0" collapsed="false">
      <c r="A741" s="21" t="s">
        <v>301</v>
      </c>
      <c r="B741" s="19" t="s">
        <v>702</v>
      </c>
      <c r="C741" s="19" t="s">
        <v>49</v>
      </c>
      <c r="D741" s="19" t="s">
        <v>290</v>
      </c>
      <c r="E741" s="22" t="s">
        <v>302</v>
      </c>
      <c r="F741" s="25"/>
      <c r="G741" s="31" t="n">
        <f aca="false">G742+G745+G748+G751</f>
        <v>15146</v>
      </c>
      <c r="H741" s="31" t="n">
        <f aca="false">H742+H745+H748+H751</f>
        <v>28047.1</v>
      </c>
    </row>
    <row r="742" customFormat="false" ht="60" hidden="false" customHeight="false" outlineLevel="0" collapsed="false">
      <c r="A742" s="24" t="s">
        <v>303</v>
      </c>
      <c r="B742" s="19" t="s">
        <v>702</v>
      </c>
      <c r="C742" s="19" t="s">
        <v>49</v>
      </c>
      <c r="D742" s="19" t="s">
        <v>290</v>
      </c>
      <c r="E742" s="22" t="s">
        <v>304</v>
      </c>
      <c r="F742" s="25"/>
      <c r="G742" s="31" t="n">
        <f aca="false">G743</f>
        <v>0</v>
      </c>
      <c r="H742" s="31" t="n">
        <f aca="false">H743</f>
        <v>6830.1</v>
      </c>
    </row>
    <row r="743" customFormat="false" ht="45" hidden="false" customHeight="false" outlineLevel="0" collapsed="false">
      <c r="A743" s="23" t="s">
        <v>124</v>
      </c>
      <c r="B743" s="19" t="s">
        <v>702</v>
      </c>
      <c r="C743" s="19" t="s">
        <v>49</v>
      </c>
      <c r="D743" s="19" t="s">
        <v>290</v>
      </c>
      <c r="E743" s="22" t="s">
        <v>304</v>
      </c>
      <c r="F743" s="19" t="n">
        <v>600</v>
      </c>
      <c r="G743" s="31" t="n">
        <f aca="false">G744</f>
        <v>0</v>
      </c>
      <c r="H743" s="31" t="n">
        <f aca="false">H744</f>
        <v>6830.1</v>
      </c>
    </row>
    <row r="744" customFormat="false" ht="15" hidden="false" customHeight="false" outlineLevel="0" collapsed="false">
      <c r="A744" s="23" t="s">
        <v>126</v>
      </c>
      <c r="B744" s="19" t="s">
        <v>702</v>
      </c>
      <c r="C744" s="19" t="s">
        <v>49</v>
      </c>
      <c r="D744" s="19" t="s">
        <v>290</v>
      </c>
      <c r="E744" s="22" t="s">
        <v>304</v>
      </c>
      <c r="F744" s="19" t="n">
        <v>610</v>
      </c>
      <c r="G744" s="31" t="n">
        <v>0</v>
      </c>
      <c r="H744" s="31" t="n">
        <f aca="false">6663.5+166.6</f>
        <v>6830.1</v>
      </c>
    </row>
    <row r="745" customFormat="false" ht="120" hidden="false" customHeight="false" outlineLevel="0" collapsed="false">
      <c r="A745" s="23" t="s">
        <v>305</v>
      </c>
      <c r="B745" s="19" t="s">
        <v>702</v>
      </c>
      <c r="C745" s="19" t="s">
        <v>49</v>
      </c>
      <c r="D745" s="19" t="s">
        <v>290</v>
      </c>
      <c r="E745" s="22" t="s">
        <v>306</v>
      </c>
      <c r="F745" s="25"/>
      <c r="G745" s="31" t="n">
        <f aca="false">G746</f>
        <v>625</v>
      </c>
      <c r="H745" s="31" t="n">
        <f aca="false">H746</f>
        <v>648</v>
      </c>
    </row>
    <row r="746" customFormat="false" ht="45" hidden="false" customHeight="false" outlineLevel="0" collapsed="false">
      <c r="A746" s="23" t="s">
        <v>124</v>
      </c>
      <c r="B746" s="19" t="s">
        <v>702</v>
      </c>
      <c r="C746" s="19" t="s">
        <v>49</v>
      </c>
      <c r="D746" s="19" t="s">
        <v>290</v>
      </c>
      <c r="E746" s="22" t="s">
        <v>306</v>
      </c>
      <c r="F746" s="19" t="n">
        <v>600</v>
      </c>
      <c r="G746" s="31" t="n">
        <f aca="false">G747</f>
        <v>625</v>
      </c>
      <c r="H746" s="31" t="n">
        <f aca="false">H747</f>
        <v>648</v>
      </c>
    </row>
    <row r="747" customFormat="false" ht="15" hidden="false" customHeight="false" outlineLevel="0" collapsed="false">
      <c r="A747" s="23" t="s">
        <v>126</v>
      </c>
      <c r="B747" s="19" t="s">
        <v>702</v>
      </c>
      <c r="C747" s="19" t="s">
        <v>49</v>
      </c>
      <c r="D747" s="19" t="s">
        <v>290</v>
      </c>
      <c r="E747" s="22" t="s">
        <v>306</v>
      </c>
      <c r="F747" s="19" t="n">
        <v>610</v>
      </c>
      <c r="G747" s="31" t="n">
        <v>625</v>
      </c>
      <c r="H747" s="31" t="n">
        <v>648</v>
      </c>
    </row>
    <row r="748" customFormat="false" ht="45" hidden="false" customHeight="false" outlineLevel="0" collapsed="false">
      <c r="A748" s="24" t="s">
        <v>307</v>
      </c>
      <c r="B748" s="19" t="s">
        <v>702</v>
      </c>
      <c r="C748" s="19" t="s">
        <v>49</v>
      </c>
      <c r="D748" s="19" t="s">
        <v>290</v>
      </c>
      <c r="E748" s="22" t="s">
        <v>308</v>
      </c>
      <c r="F748" s="25"/>
      <c r="G748" s="31" t="n">
        <f aca="false">G749</f>
        <v>0</v>
      </c>
      <c r="H748" s="31" t="n">
        <f aca="false">H749</f>
        <v>4777</v>
      </c>
    </row>
    <row r="749" customFormat="false" ht="45" hidden="false" customHeight="false" outlineLevel="0" collapsed="false">
      <c r="A749" s="23" t="s">
        <v>124</v>
      </c>
      <c r="B749" s="19" t="s">
        <v>702</v>
      </c>
      <c r="C749" s="19" t="s">
        <v>49</v>
      </c>
      <c r="D749" s="19" t="s">
        <v>290</v>
      </c>
      <c r="E749" s="22" t="s">
        <v>308</v>
      </c>
      <c r="F749" s="19" t="n">
        <v>600</v>
      </c>
      <c r="G749" s="31" t="n">
        <f aca="false">G750</f>
        <v>0</v>
      </c>
      <c r="H749" s="31" t="n">
        <f aca="false">H750</f>
        <v>4777</v>
      </c>
    </row>
    <row r="750" customFormat="false" ht="15" hidden="false" customHeight="false" outlineLevel="0" collapsed="false">
      <c r="A750" s="23" t="s">
        <v>126</v>
      </c>
      <c r="B750" s="19" t="s">
        <v>702</v>
      </c>
      <c r="C750" s="19" t="s">
        <v>49</v>
      </c>
      <c r="D750" s="19" t="s">
        <v>290</v>
      </c>
      <c r="E750" s="22" t="s">
        <v>308</v>
      </c>
      <c r="F750" s="19" t="n">
        <v>610</v>
      </c>
      <c r="G750" s="31" t="n">
        <v>0</v>
      </c>
      <c r="H750" s="31" t="n">
        <v>4777</v>
      </c>
    </row>
    <row r="751" customFormat="false" ht="60" hidden="false" customHeight="false" outlineLevel="0" collapsed="false">
      <c r="A751" s="24" t="s">
        <v>309</v>
      </c>
      <c r="B751" s="19" t="s">
        <v>702</v>
      </c>
      <c r="C751" s="19" t="s">
        <v>49</v>
      </c>
      <c r="D751" s="19" t="s">
        <v>290</v>
      </c>
      <c r="E751" s="22" t="s">
        <v>310</v>
      </c>
      <c r="F751" s="25"/>
      <c r="G751" s="31" t="n">
        <f aca="false">G752</f>
        <v>14521</v>
      </c>
      <c r="H751" s="31" t="n">
        <f aca="false">H752</f>
        <v>15792</v>
      </c>
    </row>
    <row r="752" customFormat="false" ht="45" hidden="false" customHeight="false" outlineLevel="0" collapsed="false">
      <c r="A752" s="23" t="s">
        <v>124</v>
      </c>
      <c r="B752" s="19" t="s">
        <v>702</v>
      </c>
      <c r="C752" s="19" t="s">
        <v>49</v>
      </c>
      <c r="D752" s="19" t="s">
        <v>290</v>
      </c>
      <c r="E752" s="22" t="s">
        <v>310</v>
      </c>
      <c r="F752" s="19" t="n">
        <v>600</v>
      </c>
      <c r="G752" s="31" t="n">
        <f aca="false">G753</f>
        <v>14521</v>
      </c>
      <c r="H752" s="31" t="n">
        <f aca="false">H753</f>
        <v>15792</v>
      </c>
    </row>
    <row r="753" customFormat="false" ht="15" hidden="false" customHeight="false" outlineLevel="0" collapsed="false">
      <c r="A753" s="23" t="s">
        <v>126</v>
      </c>
      <c r="B753" s="19" t="s">
        <v>702</v>
      </c>
      <c r="C753" s="19" t="s">
        <v>49</v>
      </c>
      <c r="D753" s="19" t="s">
        <v>290</v>
      </c>
      <c r="E753" s="22" t="s">
        <v>310</v>
      </c>
      <c r="F753" s="19" t="n">
        <v>610</v>
      </c>
      <c r="G753" s="31" t="n">
        <v>14521</v>
      </c>
      <c r="H753" s="31" t="n">
        <v>15792</v>
      </c>
    </row>
    <row r="754" customFormat="false" ht="15" hidden="false" customHeight="false" outlineLevel="0" collapsed="false">
      <c r="A754" s="18" t="s">
        <v>459</v>
      </c>
      <c r="B754" s="19" t="s">
        <v>702</v>
      </c>
      <c r="C754" s="19" t="s">
        <v>460</v>
      </c>
      <c r="D754" s="19"/>
      <c r="E754" s="19"/>
      <c r="F754" s="19"/>
      <c r="G754" s="31" t="n">
        <f aca="false">G755+G806+G866+G893</f>
        <v>1177506.9</v>
      </c>
      <c r="H754" s="31" t="n">
        <f aca="false">H755+H806+H866+H893</f>
        <v>1246612.2</v>
      </c>
    </row>
    <row r="755" customFormat="false" ht="15" hidden="false" customHeight="false" outlineLevel="0" collapsed="false">
      <c r="A755" s="18" t="s">
        <v>461</v>
      </c>
      <c r="B755" s="19" t="s">
        <v>702</v>
      </c>
      <c r="C755" s="19" t="s">
        <v>460</v>
      </c>
      <c r="D755" s="19" t="s">
        <v>19</v>
      </c>
      <c r="E755" s="19"/>
      <c r="F755" s="19"/>
      <c r="G755" s="31" t="n">
        <f aca="false">G756+G775+G781+G797</f>
        <v>519184.8</v>
      </c>
      <c r="H755" s="31" t="n">
        <f aca="false">H756+H775+H781+H797</f>
        <v>578095.7</v>
      </c>
    </row>
    <row r="756" customFormat="false" ht="15" hidden="false" customHeight="false" outlineLevel="0" collapsed="false">
      <c r="A756" s="21" t="s">
        <v>100</v>
      </c>
      <c r="B756" s="19" t="s">
        <v>702</v>
      </c>
      <c r="C756" s="19" t="s">
        <v>460</v>
      </c>
      <c r="D756" s="19" t="s">
        <v>19</v>
      </c>
      <c r="E756" s="22" t="s">
        <v>101</v>
      </c>
      <c r="F756" s="19"/>
      <c r="G756" s="31" t="n">
        <f aca="false">G757</f>
        <v>502534.6</v>
      </c>
      <c r="H756" s="31" t="n">
        <f aca="false">H757</f>
        <v>561625</v>
      </c>
    </row>
    <row r="757" customFormat="false" ht="15" hidden="false" customHeight="false" outlineLevel="0" collapsed="false">
      <c r="A757" s="21" t="s">
        <v>102</v>
      </c>
      <c r="B757" s="19" t="s">
        <v>702</v>
      </c>
      <c r="C757" s="19" t="s">
        <v>460</v>
      </c>
      <c r="D757" s="19" t="s">
        <v>19</v>
      </c>
      <c r="E757" s="22" t="s">
        <v>103</v>
      </c>
      <c r="F757" s="19"/>
      <c r="G757" s="31" t="n">
        <f aca="false">G758+G765</f>
        <v>502534.6</v>
      </c>
      <c r="H757" s="31" t="n">
        <f aca="false">H758+H765</f>
        <v>561625</v>
      </c>
    </row>
    <row r="758" customFormat="false" ht="45" hidden="false" customHeight="false" outlineLevel="0" collapsed="false">
      <c r="A758" s="21" t="s">
        <v>462</v>
      </c>
      <c r="B758" s="19" t="s">
        <v>702</v>
      </c>
      <c r="C758" s="19" t="s">
        <v>460</v>
      </c>
      <c r="D758" s="19" t="s">
        <v>19</v>
      </c>
      <c r="E758" s="22" t="s">
        <v>463</v>
      </c>
      <c r="F758" s="19"/>
      <c r="G758" s="31" t="n">
        <f aca="false">G762+G759</f>
        <v>50</v>
      </c>
      <c r="H758" s="31" t="n">
        <f aca="false">H762+H759</f>
        <v>58050</v>
      </c>
    </row>
    <row r="759" customFormat="false" ht="105" hidden="false" customHeight="false" outlineLevel="0" collapsed="false">
      <c r="A759" s="30" t="s">
        <v>464</v>
      </c>
      <c r="B759" s="19" t="s">
        <v>702</v>
      </c>
      <c r="C759" s="19" t="s">
        <v>460</v>
      </c>
      <c r="D759" s="19" t="s">
        <v>19</v>
      </c>
      <c r="E759" s="22" t="s">
        <v>465</v>
      </c>
      <c r="F759" s="25"/>
      <c r="G759" s="31" t="n">
        <f aca="false">G760</f>
        <v>50</v>
      </c>
      <c r="H759" s="31" t="n">
        <f aca="false">H760</f>
        <v>50</v>
      </c>
    </row>
    <row r="760" customFormat="false" ht="45" hidden="false" customHeight="false" outlineLevel="0" collapsed="false">
      <c r="A760" s="23" t="s">
        <v>124</v>
      </c>
      <c r="B760" s="19" t="s">
        <v>702</v>
      </c>
      <c r="C760" s="19" t="s">
        <v>460</v>
      </c>
      <c r="D760" s="19" t="s">
        <v>19</v>
      </c>
      <c r="E760" s="22" t="s">
        <v>465</v>
      </c>
      <c r="F760" s="19" t="s">
        <v>125</v>
      </c>
      <c r="G760" s="31" t="n">
        <f aca="false">G761</f>
        <v>50</v>
      </c>
      <c r="H760" s="31" t="n">
        <f aca="false">H761</f>
        <v>50</v>
      </c>
    </row>
    <row r="761" customFormat="false" ht="15" hidden="false" customHeight="false" outlineLevel="0" collapsed="false">
      <c r="A761" s="23" t="s">
        <v>126</v>
      </c>
      <c r="B761" s="19" t="s">
        <v>702</v>
      </c>
      <c r="C761" s="19" t="s">
        <v>460</v>
      </c>
      <c r="D761" s="19" t="s">
        <v>19</v>
      </c>
      <c r="E761" s="22" t="s">
        <v>465</v>
      </c>
      <c r="F761" s="19" t="s">
        <v>127</v>
      </c>
      <c r="G761" s="31" t="n">
        <v>50</v>
      </c>
      <c r="H761" s="31" t="n">
        <v>50</v>
      </c>
    </row>
    <row r="762" customFormat="false" ht="60" hidden="false" customHeight="false" outlineLevel="0" collapsed="false">
      <c r="A762" s="21" t="s">
        <v>466</v>
      </c>
      <c r="B762" s="19" t="s">
        <v>702</v>
      </c>
      <c r="C762" s="19" t="s">
        <v>460</v>
      </c>
      <c r="D762" s="19" t="s">
        <v>19</v>
      </c>
      <c r="E762" s="22" t="s">
        <v>467</v>
      </c>
      <c r="F762" s="19"/>
      <c r="G762" s="31" t="n">
        <f aca="false">G763</f>
        <v>0</v>
      </c>
      <c r="H762" s="31" t="n">
        <f aca="false">H763</f>
        <v>58000</v>
      </c>
    </row>
    <row r="763" customFormat="false" ht="45" hidden="false" customHeight="false" outlineLevel="0" collapsed="false">
      <c r="A763" s="23" t="s">
        <v>124</v>
      </c>
      <c r="B763" s="19" t="s">
        <v>702</v>
      </c>
      <c r="C763" s="19" t="s">
        <v>460</v>
      </c>
      <c r="D763" s="19" t="s">
        <v>19</v>
      </c>
      <c r="E763" s="22" t="s">
        <v>467</v>
      </c>
      <c r="F763" s="19" t="s">
        <v>125</v>
      </c>
      <c r="G763" s="31" t="n">
        <f aca="false">G764</f>
        <v>0</v>
      </c>
      <c r="H763" s="31" t="n">
        <f aca="false">H764</f>
        <v>58000</v>
      </c>
    </row>
    <row r="764" customFormat="false" ht="15" hidden="false" customHeight="false" outlineLevel="0" collapsed="false">
      <c r="A764" s="23" t="s">
        <v>126</v>
      </c>
      <c r="B764" s="19" t="s">
        <v>702</v>
      </c>
      <c r="C764" s="19" t="s">
        <v>460</v>
      </c>
      <c r="D764" s="19" t="s">
        <v>19</v>
      </c>
      <c r="E764" s="22" t="s">
        <v>467</v>
      </c>
      <c r="F764" s="19" t="s">
        <v>127</v>
      </c>
      <c r="G764" s="31" t="n">
        <v>0</v>
      </c>
      <c r="H764" s="31" t="n">
        <f aca="false">48198+9802</f>
        <v>58000</v>
      </c>
    </row>
    <row r="765" customFormat="false" ht="60" hidden="false" customHeight="false" outlineLevel="0" collapsed="false">
      <c r="A765" s="21" t="s">
        <v>104</v>
      </c>
      <c r="B765" s="19" t="s">
        <v>702</v>
      </c>
      <c r="C765" s="19" t="s">
        <v>460</v>
      </c>
      <c r="D765" s="19" t="s">
        <v>19</v>
      </c>
      <c r="E765" s="22" t="s">
        <v>105</v>
      </c>
      <c r="F765" s="19"/>
      <c r="G765" s="31" t="n">
        <f aca="false">G766+G769+G772</f>
        <v>502484.6</v>
      </c>
      <c r="H765" s="31" t="n">
        <f aca="false">H766+H769+H772</f>
        <v>503575</v>
      </c>
    </row>
    <row r="766" customFormat="false" ht="45" hidden="false" customHeight="false" outlineLevel="0" collapsed="false">
      <c r="A766" s="41" t="s">
        <v>468</v>
      </c>
      <c r="B766" s="19" t="s">
        <v>702</v>
      </c>
      <c r="C766" s="19" t="s">
        <v>460</v>
      </c>
      <c r="D766" s="19" t="s">
        <v>19</v>
      </c>
      <c r="E766" s="22" t="s">
        <v>469</v>
      </c>
      <c r="F766" s="19"/>
      <c r="G766" s="31" t="n">
        <f aca="false">G767</f>
        <v>161066.6</v>
      </c>
      <c r="H766" s="31" t="n">
        <f aca="false">H767</f>
        <v>162157</v>
      </c>
    </row>
    <row r="767" customFormat="false" ht="45" hidden="false" customHeight="false" outlineLevel="0" collapsed="false">
      <c r="A767" s="23" t="s">
        <v>124</v>
      </c>
      <c r="B767" s="19" t="s">
        <v>702</v>
      </c>
      <c r="C767" s="19" t="s">
        <v>460</v>
      </c>
      <c r="D767" s="19" t="s">
        <v>19</v>
      </c>
      <c r="E767" s="22" t="s">
        <v>469</v>
      </c>
      <c r="F767" s="19" t="s">
        <v>125</v>
      </c>
      <c r="G767" s="31" t="n">
        <f aca="false">G768</f>
        <v>161066.6</v>
      </c>
      <c r="H767" s="31" t="n">
        <f aca="false">H768</f>
        <v>162157</v>
      </c>
    </row>
    <row r="768" customFormat="false" ht="15" hidden="false" customHeight="false" outlineLevel="0" collapsed="false">
      <c r="A768" s="23" t="s">
        <v>126</v>
      </c>
      <c r="B768" s="19" t="s">
        <v>702</v>
      </c>
      <c r="C768" s="19" t="s">
        <v>460</v>
      </c>
      <c r="D768" s="19" t="s">
        <v>19</v>
      </c>
      <c r="E768" s="22" t="s">
        <v>469</v>
      </c>
      <c r="F768" s="19" t="s">
        <v>127</v>
      </c>
      <c r="G768" s="31" t="n">
        <f aca="false">186042+26562-51000-537.4</f>
        <v>161066.6</v>
      </c>
      <c r="H768" s="31" t="n">
        <f aca="false">191600+27359-47000-9802</f>
        <v>162157</v>
      </c>
    </row>
    <row r="769" customFormat="false" ht="150" hidden="false" customHeight="false" outlineLevel="0" collapsed="false">
      <c r="A769" s="30" t="s">
        <v>470</v>
      </c>
      <c r="B769" s="19" t="s">
        <v>702</v>
      </c>
      <c r="C769" s="19" t="s">
        <v>460</v>
      </c>
      <c r="D769" s="19" t="s">
        <v>19</v>
      </c>
      <c r="E769" s="22" t="s">
        <v>471</v>
      </c>
      <c r="F769" s="19"/>
      <c r="G769" s="31" t="n">
        <f aca="false">G770</f>
        <v>337530</v>
      </c>
      <c r="H769" s="31" t="n">
        <f aca="false">H770</f>
        <v>337530</v>
      </c>
    </row>
    <row r="770" customFormat="false" ht="45" hidden="false" customHeight="false" outlineLevel="0" collapsed="false">
      <c r="A770" s="23" t="s">
        <v>124</v>
      </c>
      <c r="B770" s="19" t="s">
        <v>702</v>
      </c>
      <c r="C770" s="19" t="s">
        <v>460</v>
      </c>
      <c r="D770" s="19" t="s">
        <v>19</v>
      </c>
      <c r="E770" s="22" t="s">
        <v>471</v>
      </c>
      <c r="F770" s="19" t="s">
        <v>125</v>
      </c>
      <c r="G770" s="31" t="n">
        <f aca="false">G771</f>
        <v>337530</v>
      </c>
      <c r="H770" s="31" t="n">
        <f aca="false">H771</f>
        <v>337530</v>
      </c>
    </row>
    <row r="771" customFormat="false" ht="15" hidden="false" customHeight="false" outlineLevel="0" collapsed="false">
      <c r="A771" s="23" t="s">
        <v>126</v>
      </c>
      <c r="B771" s="19" t="s">
        <v>702</v>
      </c>
      <c r="C771" s="19" t="s">
        <v>460</v>
      </c>
      <c r="D771" s="19" t="s">
        <v>19</v>
      </c>
      <c r="E771" s="22" t="s">
        <v>471</v>
      </c>
      <c r="F771" s="19" t="s">
        <v>127</v>
      </c>
      <c r="G771" s="31" t="n">
        <v>337530</v>
      </c>
      <c r="H771" s="31" t="n">
        <v>337530</v>
      </c>
    </row>
    <row r="772" customFormat="false" ht="120" hidden="false" customHeight="false" outlineLevel="0" collapsed="false">
      <c r="A772" s="30" t="s">
        <v>472</v>
      </c>
      <c r="B772" s="19" t="s">
        <v>702</v>
      </c>
      <c r="C772" s="19" t="s">
        <v>460</v>
      </c>
      <c r="D772" s="19" t="s">
        <v>19</v>
      </c>
      <c r="E772" s="22" t="s">
        <v>473</v>
      </c>
      <c r="F772" s="25"/>
      <c r="G772" s="31" t="n">
        <f aca="false">G773</f>
        <v>3888</v>
      </c>
      <c r="H772" s="31" t="n">
        <f aca="false">H773</f>
        <v>3888</v>
      </c>
    </row>
    <row r="773" customFormat="false" ht="45" hidden="false" customHeight="false" outlineLevel="0" collapsed="false">
      <c r="A773" s="23" t="s">
        <v>124</v>
      </c>
      <c r="B773" s="19" t="s">
        <v>702</v>
      </c>
      <c r="C773" s="19" t="s">
        <v>460</v>
      </c>
      <c r="D773" s="19" t="s">
        <v>19</v>
      </c>
      <c r="E773" s="22" t="s">
        <v>473</v>
      </c>
      <c r="F773" s="19" t="s">
        <v>125</v>
      </c>
      <c r="G773" s="31" t="n">
        <f aca="false">G774</f>
        <v>3888</v>
      </c>
      <c r="H773" s="31" t="n">
        <f aca="false">H774</f>
        <v>3888</v>
      </c>
    </row>
    <row r="774" customFormat="false" ht="45" hidden="false" customHeight="false" outlineLevel="0" collapsed="false">
      <c r="A774" s="23" t="s">
        <v>474</v>
      </c>
      <c r="B774" s="19" t="s">
        <v>702</v>
      </c>
      <c r="C774" s="19" t="s">
        <v>460</v>
      </c>
      <c r="D774" s="19" t="s">
        <v>19</v>
      </c>
      <c r="E774" s="22" t="s">
        <v>473</v>
      </c>
      <c r="F774" s="19" t="s">
        <v>475</v>
      </c>
      <c r="G774" s="31" t="n">
        <v>3888</v>
      </c>
      <c r="H774" s="31" t="n">
        <v>3888</v>
      </c>
    </row>
    <row r="775" customFormat="false" ht="30" hidden="false" customHeight="false" outlineLevel="0" collapsed="false">
      <c r="A775" s="21" t="s">
        <v>50</v>
      </c>
      <c r="B775" s="19" t="s">
        <v>702</v>
      </c>
      <c r="C775" s="19" t="s">
        <v>460</v>
      </c>
      <c r="D775" s="19" t="s">
        <v>19</v>
      </c>
      <c r="E775" s="22" t="s">
        <v>51</v>
      </c>
      <c r="F775" s="19"/>
      <c r="G775" s="20" t="n">
        <f aca="false">G776</f>
        <v>520</v>
      </c>
      <c r="H775" s="20" t="n">
        <f aca="false">H776</f>
        <v>340</v>
      </c>
    </row>
    <row r="776" customFormat="false" ht="15" hidden="false" customHeight="false" outlineLevel="0" collapsed="false">
      <c r="A776" s="21" t="s">
        <v>476</v>
      </c>
      <c r="B776" s="19" t="s">
        <v>702</v>
      </c>
      <c r="C776" s="19" t="s">
        <v>460</v>
      </c>
      <c r="D776" s="19" t="s">
        <v>19</v>
      </c>
      <c r="E776" s="22" t="s">
        <v>477</v>
      </c>
      <c r="F776" s="19"/>
      <c r="G776" s="20" t="n">
        <f aca="false">G777</f>
        <v>520</v>
      </c>
      <c r="H776" s="20" t="n">
        <f aca="false">H777</f>
        <v>340</v>
      </c>
    </row>
    <row r="777" customFormat="false" ht="60" hidden="false" customHeight="false" outlineLevel="0" collapsed="false">
      <c r="A777" s="24" t="s">
        <v>478</v>
      </c>
      <c r="B777" s="19" t="s">
        <v>702</v>
      </c>
      <c r="C777" s="19" t="s">
        <v>460</v>
      </c>
      <c r="D777" s="19" t="s">
        <v>19</v>
      </c>
      <c r="E777" s="22" t="s">
        <v>479</v>
      </c>
      <c r="F777" s="19"/>
      <c r="G777" s="20" t="n">
        <f aca="false">G778</f>
        <v>520</v>
      </c>
      <c r="H777" s="20" t="n">
        <f aca="false">H778</f>
        <v>340</v>
      </c>
    </row>
    <row r="778" customFormat="false" ht="135" hidden="false" customHeight="false" outlineLevel="0" collapsed="false">
      <c r="A778" s="24" t="s">
        <v>480</v>
      </c>
      <c r="B778" s="19" t="s">
        <v>702</v>
      </c>
      <c r="C778" s="19" t="s">
        <v>460</v>
      </c>
      <c r="D778" s="19" t="s">
        <v>19</v>
      </c>
      <c r="E778" s="22" t="s">
        <v>481</v>
      </c>
      <c r="F778" s="19"/>
      <c r="G778" s="20" t="n">
        <f aca="false">G779</f>
        <v>520</v>
      </c>
      <c r="H778" s="20" t="n">
        <f aca="false">H779</f>
        <v>340</v>
      </c>
    </row>
    <row r="779" customFormat="false" ht="45" hidden="false" customHeight="false" outlineLevel="0" collapsed="false">
      <c r="A779" s="23" t="s">
        <v>124</v>
      </c>
      <c r="B779" s="19" t="s">
        <v>702</v>
      </c>
      <c r="C779" s="19" t="s">
        <v>460</v>
      </c>
      <c r="D779" s="19" t="s">
        <v>19</v>
      </c>
      <c r="E779" s="22" t="s">
        <v>481</v>
      </c>
      <c r="F779" s="19" t="s">
        <v>125</v>
      </c>
      <c r="G779" s="20" t="n">
        <f aca="false">G780</f>
        <v>520</v>
      </c>
      <c r="H779" s="20" t="n">
        <f aca="false">H780</f>
        <v>340</v>
      </c>
    </row>
    <row r="780" customFormat="false" ht="15" hidden="false" customHeight="false" outlineLevel="0" collapsed="false">
      <c r="A780" s="23" t="s">
        <v>126</v>
      </c>
      <c r="B780" s="19" t="s">
        <v>702</v>
      </c>
      <c r="C780" s="19" t="s">
        <v>460</v>
      </c>
      <c r="D780" s="19" t="s">
        <v>19</v>
      </c>
      <c r="E780" s="22" t="s">
        <v>481</v>
      </c>
      <c r="F780" s="19" t="s">
        <v>127</v>
      </c>
      <c r="G780" s="20" t="n">
        <v>520</v>
      </c>
      <c r="H780" s="20" t="n">
        <v>340</v>
      </c>
    </row>
    <row r="781" customFormat="false" ht="45" hidden="false" customHeight="false" outlineLevel="0" collapsed="false">
      <c r="A781" s="21" t="s">
        <v>116</v>
      </c>
      <c r="B781" s="19" t="s">
        <v>702</v>
      </c>
      <c r="C781" s="19" t="s">
        <v>460</v>
      </c>
      <c r="D781" s="19" t="s">
        <v>19</v>
      </c>
      <c r="E781" s="22" t="s">
        <v>117</v>
      </c>
      <c r="F781" s="19"/>
      <c r="G781" s="20" t="n">
        <f aca="false">G787+G792+G782</f>
        <v>15927.7</v>
      </c>
      <c r="H781" s="20" t="n">
        <f aca="false">H787+H792+H782</f>
        <v>15927.7</v>
      </c>
    </row>
    <row r="782" customFormat="false" ht="30" hidden="false" customHeight="false" outlineLevel="0" collapsed="false">
      <c r="A782" s="21" t="s">
        <v>118</v>
      </c>
      <c r="B782" s="19" t="s">
        <v>702</v>
      </c>
      <c r="C782" s="19" t="s">
        <v>460</v>
      </c>
      <c r="D782" s="19" t="s">
        <v>19</v>
      </c>
      <c r="E782" s="22" t="s">
        <v>119</v>
      </c>
      <c r="F782" s="19"/>
      <c r="G782" s="20" t="n">
        <f aca="false">G783</f>
        <v>15462.7</v>
      </c>
      <c r="H782" s="20" t="n">
        <f aca="false">H783</f>
        <v>15462.7</v>
      </c>
    </row>
    <row r="783" customFormat="false" ht="60" hidden="false" customHeight="false" outlineLevel="0" collapsed="false">
      <c r="A783" s="30" t="s">
        <v>120</v>
      </c>
      <c r="B783" s="19" t="s">
        <v>702</v>
      </c>
      <c r="C783" s="19" t="s">
        <v>460</v>
      </c>
      <c r="D783" s="19" t="s">
        <v>19</v>
      </c>
      <c r="E783" s="22" t="s">
        <v>121</v>
      </c>
      <c r="F783" s="19"/>
      <c r="G783" s="20" t="n">
        <f aca="false">G784</f>
        <v>15462.7</v>
      </c>
      <c r="H783" s="20" t="n">
        <f aca="false">H784</f>
        <v>15462.7</v>
      </c>
    </row>
    <row r="784" customFormat="false" ht="15" hidden="false" customHeight="false" outlineLevel="0" collapsed="false">
      <c r="A784" s="23" t="s">
        <v>122</v>
      </c>
      <c r="B784" s="19" t="s">
        <v>702</v>
      </c>
      <c r="C784" s="19" t="s">
        <v>460</v>
      </c>
      <c r="D784" s="19" t="s">
        <v>19</v>
      </c>
      <c r="E784" s="22" t="s">
        <v>123</v>
      </c>
      <c r="F784" s="19"/>
      <c r="G784" s="20" t="n">
        <f aca="false">G785</f>
        <v>15462.7</v>
      </c>
      <c r="H784" s="20" t="n">
        <f aca="false">H785</f>
        <v>15462.7</v>
      </c>
    </row>
    <row r="785" customFormat="false" ht="45" hidden="false" customHeight="false" outlineLevel="0" collapsed="false">
      <c r="A785" s="23" t="s">
        <v>124</v>
      </c>
      <c r="B785" s="19" t="s">
        <v>702</v>
      </c>
      <c r="C785" s="19" t="s">
        <v>460</v>
      </c>
      <c r="D785" s="19" t="s">
        <v>19</v>
      </c>
      <c r="E785" s="22" t="s">
        <v>123</v>
      </c>
      <c r="F785" s="19" t="s">
        <v>125</v>
      </c>
      <c r="G785" s="20" t="n">
        <f aca="false">G786</f>
        <v>15462.7</v>
      </c>
      <c r="H785" s="20" t="n">
        <f aca="false">H786</f>
        <v>15462.7</v>
      </c>
    </row>
    <row r="786" customFormat="false" ht="15" hidden="false" customHeight="false" outlineLevel="0" collapsed="false">
      <c r="A786" s="23" t="s">
        <v>126</v>
      </c>
      <c r="B786" s="19" t="s">
        <v>702</v>
      </c>
      <c r="C786" s="19" t="s">
        <v>460</v>
      </c>
      <c r="D786" s="19" t="s">
        <v>19</v>
      </c>
      <c r="E786" s="22" t="s">
        <v>123</v>
      </c>
      <c r="F786" s="19" t="s">
        <v>127</v>
      </c>
      <c r="G786" s="20" t="n">
        <v>15462.7</v>
      </c>
      <c r="H786" s="20" t="n">
        <v>15462.7</v>
      </c>
    </row>
    <row r="787" customFormat="false" ht="30" hidden="false" customHeight="false" outlineLevel="0" collapsed="false">
      <c r="A787" s="21" t="s">
        <v>227</v>
      </c>
      <c r="B787" s="19" t="s">
        <v>702</v>
      </c>
      <c r="C787" s="19" t="s">
        <v>460</v>
      </c>
      <c r="D787" s="19" t="s">
        <v>19</v>
      </c>
      <c r="E787" s="22" t="s">
        <v>228</v>
      </c>
      <c r="F787" s="19"/>
      <c r="G787" s="20" t="n">
        <f aca="false">G788</f>
        <v>395</v>
      </c>
      <c r="H787" s="20" t="n">
        <f aca="false">H788</f>
        <v>395</v>
      </c>
    </row>
    <row r="788" customFormat="false" ht="30" hidden="false" customHeight="false" outlineLevel="0" collapsed="false">
      <c r="A788" s="30" t="s">
        <v>229</v>
      </c>
      <c r="B788" s="19" t="s">
        <v>702</v>
      </c>
      <c r="C788" s="19" t="s">
        <v>460</v>
      </c>
      <c r="D788" s="19" t="s">
        <v>19</v>
      </c>
      <c r="E788" s="22" t="s">
        <v>230</v>
      </c>
      <c r="F788" s="19"/>
      <c r="G788" s="20" t="n">
        <f aca="false">G789</f>
        <v>395</v>
      </c>
      <c r="H788" s="20" t="n">
        <f aca="false">H789</f>
        <v>395</v>
      </c>
    </row>
    <row r="789" customFormat="false" ht="30" hidden="false" customHeight="false" outlineLevel="0" collapsed="false">
      <c r="A789" s="28" t="s">
        <v>231</v>
      </c>
      <c r="B789" s="19" t="s">
        <v>702</v>
      </c>
      <c r="C789" s="19" t="s">
        <v>460</v>
      </c>
      <c r="D789" s="19" t="s">
        <v>19</v>
      </c>
      <c r="E789" s="22" t="s">
        <v>232</v>
      </c>
      <c r="F789" s="19"/>
      <c r="G789" s="20" t="n">
        <f aca="false">G790</f>
        <v>395</v>
      </c>
      <c r="H789" s="20" t="n">
        <f aca="false">H790</f>
        <v>395</v>
      </c>
    </row>
    <row r="790" customFormat="false" ht="45" hidden="false" customHeight="false" outlineLevel="0" collapsed="false">
      <c r="A790" s="23" t="s">
        <v>124</v>
      </c>
      <c r="B790" s="19" t="s">
        <v>702</v>
      </c>
      <c r="C790" s="19" t="s">
        <v>460</v>
      </c>
      <c r="D790" s="19" t="s">
        <v>19</v>
      </c>
      <c r="E790" s="22" t="s">
        <v>232</v>
      </c>
      <c r="F790" s="19" t="s">
        <v>125</v>
      </c>
      <c r="G790" s="20" t="n">
        <f aca="false">G791</f>
        <v>395</v>
      </c>
      <c r="H790" s="20" t="n">
        <f aca="false">H791</f>
        <v>395</v>
      </c>
    </row>
    <row r="791" customFormat="false" ht="15" hidden="false" customHeight="false" outlineLevel="0" collapsed="false">
      <c r="A791" s="23" t="s">
        <v>126</v>
      </c>
      <c r="B791" s="19" t="s">
        <v>702</v>
      </c>
      <c r="C791" s="19" t="s">
        <v>460</v>
      </c>
      <c r="D791" s="19" t="s">
        <v>19</v>
      </c>
      <c r="E791" s="22" t="s">
        <v>232</v>
      </c>
      <c r="F791" s="19" t="s">
        <v>127</v>
      </c>
      <c r="G791" s="20" t="n">
        <v>395</v>
      </c>
      <c r="H791" s="20" t="n">
        <v>395</v>
      </c>
    </row>
    <row r="792" customFormat="false" ht="30" hidden="false" customHeight="false" outlineLevel="0" collapsed="false">
      <c r="A792" s="21" t="s">
        <v>186</v>
      </c>
      <c r="B792" s="19" t="s">
        <v>702</v>
      </c>
      <c r="C792" s="19" t="s">
        <v>460</v>
      </c>
      <c r="D792" s="19" t="s">
        <v>19</v>
      </c>
      <c r="E792" s="22" t="s">
        <v>187</v>
      </c>
      <c r="F792" s="19"/>
      <c r="G792" s="20" t="n">
        <f aca="false">G793</f>
        <v>70</v>
      </c>
      <c r="H792" s="20" t="n">
        <f aca="false">H793</f>
        <v>70</v>
      </c>
    </row>
    <row r="793" customFormat="false" ht="75" hidden="false" customHeight="false" outlineLevel="0" collapsed="false">
      <c r="A793" s="30" t="s">
        <v>188</v>
      </c>
      <c r="B793" s="19" t="s">
        <v>702</v>
      </c>
      <c r="C793" s="19" t="s">
        <v>460</v>
      </c>
      <c r="D793" s="19" t="s">
        <v>19</v>
      </c>
      <c r="E793" s="22" t="s">
        <v>189</v>
      </c>
      <c r="F793" s="19"/>
      <c r="G793" s="20" t="n">
        <f aca="false">G794</f>
        <v>70</v>
      </c>
      <c r="H793" s="20" t="n">
        <f aca="false">H794</f>
        <v>70</v>
      </c>
    </row>
    <row r="794" customFormat="false" ht="45" hidden="false" customHeight="false" outlineLevel="0" collapsed="false">
      <c r="A794" s="30" t="s">
        <v>190</v>
      </c>
      <c r="B794" s="19" t="s">
        <v>702</v>
      </c>
      <c r="C794" s="19" t="s">
        <v>460</v>
      </c>
      <c r="D794" s="19" t="s">
        <v>19</v>
      </c>
      <c r="E794" s="22" t="s">
        <v>191</v>
      </c>
      <c r="F794" s="19"/>
      <c r="G794" s="20" t="n">
        <f aca="false">G795</f>
        <v>70</v>
      </c>
      <c r="H794" s="20" t="n">
        <f aca="false">H795</f>
        <v>70</v>
      </c>
    </row>
    <row r="795" customFormat="false" ht="45" hidden="false" customHeight="false" outlineLevel="0" collapsed="false">
      <c r="A795" s="23" t="s">
        <v>124</v>
      </c>
      <c r="B795" s="19" t="s">
        <v>702</v>
      </c>
      <c r="C795" s="19" t="s">
        <v>460</v>
      </c>
      <c r="D795" s="19" t="s">
        <v>19</v>
      </c>
      <c r="E795" s="22" t="s">
        <v>191</v>
      </c>
      <c r="F795" s="19" t="s">
        <v>125</v>
      </c>
      <c r="G795" s="20" t="n">
        <f aca="false">G796</f>
        <v>70</v>
      </c>
      <c r="H795" s="20" t="n">
        <f aca="false">H796</f>
        <v>70</v>
      </c>
    </row>
    <row r="796" customFormat="false" ht="15" hidden="false" customHeight="false" outlineLevel="0" collapsed="false">
      <c r="A796" s="23" t="s">
        <v>126</v>
      </c>
      <c r="B796" s="19" t="s">
        <v>702</v>
      </c>
      <c r="C796" s="19" t="s">
        <v>460</v>
      </c>
      <c r="D796" s="19" t="s">
        <v>19</v>
      </c>
      <c r="E796" s="22" t="s">
        <v>191</v>
      </c>
      <c r="F796" s="19" t="s">
        <v>127</v>
      </c>
      <c r="G796" s="20" t="n">
        <f aca="false">150-80</f>
        <v>70</v>
      </c>
      <c r="H796" s="20" t="n">
        <f aca="false">150-80</f>
        <v>70</v>
      </c>
    </row>
    <row r="797" customFormat="false" ht="30" hidden="false" customHeight="false" outlineLevel="0" collapsed="false">
      <c r="A797" s="21" t="s">
        <v>152</v>
      </c>
      <c r="B797" s="19" t="s">
        <v>702</v>
      </c>
      <c r="C797" s="19" t="s">
        <v>460</v>
      </c>
      <c r="D797" s="19" t="s">
        <v>19</v>
      </c>
      <c r="E797" s="22" t="s">
        <v>153</v>
      </c>
      <c r="F797" s="19"/>
      <c r="G797" s="20" t="n">
        <f aca="false">G798</f>
        <v>202.5</v>
      </c>
      <c r="H797" s="20" t="n">
        <f aca="false">H798</f>
        <v>203</v>
      </c>
    </row>
    <row r="798" customFormat="false" ht="60" hidden="false" customHeight="false" outlineLevel="0" collapsed="false">
      <c r="A798" s="21" t="s">
        <v>291</v>
      </c>
      <c r="B798" s="19" t="s">
        <v>702</v>
      </c>
      <c r="C798" s="19" t="s">
        <v>460</v>
      </c>
      <c r="D798" s="19" t="s">
        <v>19</v>
      </c>
      <c r="E798" s="22" t="s">
        <v>292</v>
      </c>
      <c r="F798" s="19"/>
      <c r="G798" s="20" t="n">
        <f aca="false">G799</f>
        <v>202.5</v>
      </c>
      <c r="H798" s="20" t="n">
        <f aca="false">H799</f>
        <v>203</v>
      </c>
    </row>
    <row r="799" customFormat="false" ht="30" hidden="false" customHeight="false" outlineLevel="0" collapsed="false">
      <c r="A799" s="21" t="s">
        <v>482</v>
      </c>
      <c r="B799" s="19" t="s">
        <v>702</v>
      </c>
      <c r="C799" s="19" t="s">
        <v>460</v>
      </c>
      <c r="D799" s="19" t="s">
        <v>19</v>
      </c>
      <c r="E799" s="22" t="s">
        <v>483</v>
      </c>
      <c r="F799" s="25"/>
      <c r="G799" s="20" t="n">
        <f aca="false">G800+G803</f>
        <v>202.5</v>
      </c>
      <c r="H799" s="20" t="n">
        <f aca="false">H800+H803</f>
        <v>203</v>
      </c>
    </row>
    <row r="800" customFormat="false" ht="90" hidden="false" customHeight="false" outlineLevel="0" collapsed="false">
      <c r="A800" s="24" t="s">
        <v>484</v>
      </c>
      <c r="B800" s="19" t="s">
        <v>702</v>
      </c>
      <c r="C800" s="19" t="s">
        <v>460</v>
      </c>
      <c r="D800" s="19" t="s">
        <v>19</v>
      </c>
      <c r="E800" s="22" t="s">
        <v>485</v>
      </c>
      <c r="F800" s="25"/>
      <c r="G800" s="20" t="n">
        <f aca="false">G801</f>
        <v>76.3</v>
      </c>
      <c r="H800" s="20" t="n">
        <f aca="false">H801</f>
        <v>76.5</v>
      </c>
    </row>
    <row r="801" customFormat="false" ht="45" hidden="false" customHeight="false" outlineLevel="0" collapsed="false">
      <c r="A801" s="23" t="s">
        <v>124</v>
      </c>
      <c r="B801" s="19" t="s">
        <v>702</v>
      </c>
      <c r="C801" s="19" t="s">
        <v>460</v>
      </c>
      <c r="D801" s="19" t="s">
        <v>19</v>
      </c>
      <c r="E801" s="22" t="s">
        <v>485</v>
      </c>
      <c r="F801" s="19" t="n">
        <v>600</v>
      </c>
      <c r="G801" s="20" t="n">
        <f aca="false">G802</f>
        <v>76.3</v>
      </c>
      <c r="H801" s="20" t="n">
        <f aca="false">H802</f>
        <v>76.5</v>
      </c>
    </row>
    <row r="802" customFormat="false" ht="15" hidden="false" customHeight="false" outlineLevel="0" collapsed="false">
      <c r="A802" s="23" t="s">
        <v>126</v>
      </c>
      <c r="B802" s="19" t="s">
        <v>702</v>
      </c>
      <c r="C802" s="19" t="s">
        <v>460</v>
      </c>
      <c r="D802" s="19" t="s">
        <v>19</v>
      </c>
      <c r="E802" s="22" t="s">
        <v>485</v>
      </c>
      <c r="F802" s="19" t="n">
        <v>610</v>
      </c>
      <c r="G802" s="20" t="n">
        <v>76.3</v>
      </c>
      <c r="H802" s="20" t="n">
        <v>76.5</v>
      </c>
    </row>
    <row r="803" customFormat="false" ht="90" hidden="false" customHeight="false" outlineLevel="0" collapsed="false">
      <c r="A803" s="24" t="s">
        <v>486</v>
      </c>
      <c r="B803" s="19" t="s">
        <v>702</v>
      </c>
      <c r="C803" s="19" t="s">
        <v>460</v>
      </c>
      <c r="D803" s="19" t="s">
        <v>19</v>
      </c>
      <c r="E803" s="22" t="s">
        <v>487</v>
      </c>
      <c r="F803" s="25"/>
      <c r="G803" s="20" t="n">
        <f aca="false">G804</f>
        <v>126.2</v>
      </c>
      <c r="H803" s="20" t="n">
        <f aca="false">H804</f>
        <v>126.5</v>
      </c>
    </row>
    <row r="804" customFormat="false" ht="45" hidden="false" customHeight="false" outlineLevel="0" collapsed="false">
      <c r="A804" s="23" t="s">
        <v>124</v>
      </c>
      <c r="B804" s="19" t="s">
        <v>702</v>
      </c>
      <c r="C804" s="19" t="s">
        <v>460</v>
      </c>
      <c r="D804" s="19" t="s">
        <v>19</v>
      </c>
      <c r="E804" s="22" t="s">
        <v>487</v>
      </c>
      <c r="F804" s="25" t="n">
        <v>600</v>
      </c>
      <c r="G804" s="20" t="n">
        <f aca="false">G805</f>
        <v>126.2</v>
      </c>
      <c r="H804" s="20" t="n">
        <f aca="false">H805</f>
        <v>126.5</v>
      </c>
    </row>
    <row r="805" customFormat="false" ht="15" hidden="false" customHeight="false" outlineLevel="0" collapsed="false">
      <c r="A805" s="23" t="s">
        <v>126</v>
      </c>
      <c r="B805" s="19" t="s">
        <v>702</v>
      </c>
      <c r="C805" s="19" t="s">
        <v>460</v>
      </c>
      <c r="D805" s="19" t="s">
        <v>19</v>
      </c>
      <c r="E805" s="22" t="s">
        <v>487</v>
      </c>
      <c r="F805" s="25" t="n">
        <v>610</v>
      </c>
      <c r="G805" s="20" t="n">
        <v>126.2</v>
      </c>
      <c r="H805" s="20" t="n">
        <v>126.5</v>
      </c>
    </row>
    <row r="806" customFormat="false" ht="15" hidden="false" customHeight="false" outlineLevel="0" collapsed="false">
      <c r="A806" s="18" t="s">
        <v>498</v>
      </c>
      <c r="B806" s="19" t="s">
        <v>702</v>
      </c>
      <c r="C806" s="19" t="s">
        <v>460</v>
      </c>
      <c r="D806" s="19" t="s">
        <v>21</v>
      </c>
      <c r="E806" s="19"/>
      <c r="F806" s="19"/>
      <c r="G806" s="31" t="n">
        <f aca="false">G807+G830+G836+G857</f>
        <v>568225.1</v>
      </c>
      <c r="H806" s="31" t="n">
        <f aca="false">H807+H830+H836+H857</f>
        <v>575575.9</v>
      </c>
    </row>
    <row r="807" customFormat="false" ht="15" hidden="false" customHeight="false" outlineLevel="0" collapsed="false">
      <c r="A807" s="21" t="s">
        <v>100</v>
      </c>
      <c r="B807" s="19" t="s">
        <v>702</v>
      </c>
      <c r="C807" s="19" t="s">
        <v>460</v>
      </c>
      <c r="D807" s="19" t="s">
        <v>21</v>
      </c>
      <c r="E807" s="22" t="s">
        <v>101</v>
      </c>
      <c r="F807" s="19"/>
      <c r="G807" s="31" t="n">
        <f aca="false">G808</f>
        <v>554478.6</v>
      </c>
      <c r="H807" s="31" t="n">
        <f aca="false">H808</f>
        <v>560285.9</v>
      </c>
    </row>
    <row r="808" customFormat="false" ht="15" hidden="false" customHeight="false" outlineLevel="0" collapsed="false">
      <c r="A808" s="21" t="s">
        <v>110</v>
      </c>
      <c r="B808" s="19" t="s">
        <v>702</v>
      </c>
      <c r="C808" s="19" t="s">
        <v>460</v>
      </c>
      <c r="D808" s="19" t="s">
        <v>21</v>
      </c>
      <c r="E808" s="22" t="s">
        <v>111</v>
      </c>
      <c r="F808" s="19"/>
      <c r="G808" s="20" t="n">
        <f aca="false">G809+G816+G826</f>
        <v>554478.6</v>
      </c>
      <c r="H808" s="20" t="n">
        <f aca="false">H809+H816+H826</f>
        <v>560285.9</v>
      </c>
    </row>
    <row r="809" customFormat="false" ht="30" hidden="false" customHeight="false" outlineLevel="0" collapsed="false">
      <c r="A809" s="21" t="s">
        <v>499</v>
      </c>
      <c r="B809" s="19" t="s">
        <v>702</v>
      </c>
      <c r="C809" s="19" t="s">
        <v>460</v>
      </c>
      <c r="D809" s="19" t="s">
        <v>21</v>
      </c>
      <c r="E809" s="22" t="s">
        <v>500</v>
      </c>
      <c r="F809" s="19"/>
      <c r="G809" s="20" t="n">
        <f aca="false">G810+G813</f>
        <v>510384.6</v>
      </c>
      <c r="H809" s="20" t="n">
        <f aca="false">H810+H813</f>
        <v>515791.9</v>
      </c>
    </row>
    <row r="810" customFormat="false" ht="45" hidden="false" customHeight="false" outlineLevel="0" collapsed="false">
      <c r="A810" s="21" t="s">
        <v>501</v>
      </c>
      <c r="B810" s="19" t="s">
        <v>702</v>
      </c>
      <c r="C810" s="19" t="s">
        <v>460</v>
      </c>
      <c r="D810" s="19" t="s">
        <v>21</v>
      </c>
      <c r="E810" s="22" t="s">
        <v>502</v>
      </c>
      <c r="F810" s="19"/>
      <c r="G810" s="20" t="n">
        <f aca="false">G811</f>
        <v>73056.6</v>
      </c>
      <c r="H810" s="20" t="n">
        <f aca="false">H811</f>
        <v>78463.9</v>
      </c>
    </row>
    <row r="811" customFormat="false" ht="45" hidden="false" customHeight="false" outlineLevel="0" collapsed="false">
      <c r="A811" s="23" t="s">
        <v>124</v>
      </c>
      <c r="B811" s="19" t="s">
        <v>702</v>
      </c>
      <c r="C811" s="19" t="s">
        <v>460</v>
      </c>
      <c r="D811" s="19" t="s">
        <v>21</v>
      </c>
      <c r="E811" s="22" t="s">
        <v>502</v>
      </c>
      <c r="F811" s="19" t="s">
        <v>125</v>
      </c>
      <c r="G811" s="20" t="n">
        <f aca="false">G812</f>
        <v>73056.6</v>
      </c>
      <c r="H811" s="20" t="n">
        <f aca="false">H812</f>
        <v>78463.9</v>
      </c>
    </row>
    <row r="812" customFormat="false" ht="15" hidden="false" customHeight="false" outlineLevel="0" collapsed="false">
      <c r="A812" s="23" t="s">
        <v>126</v>
      </c>
      <c r="B812" s="19" t="s">
        <v>702</v>
      </c>
      <c r="C812" s="19" t="s">
        <v>460</v>
      </c>
      <c r="D812" s="19" t="s">
        <v>21</v>
      </c>
      <c r="E812" s="22" t="s">
        <v>502</v>
      </c>
      <c r="F812" s="19" t="s">
        <v>127</v>
      </c>
      <c r="G812" s="20" t="n">
        <v>73056.6</v>
      </c>
      <c r="H812" s="20" t="n">
        <v>78463.9</v>
      </c>
    </row>
    <row r="813" customFormat="false" ht="210" hidden="false" customHeight="false" outlineLevel="0" collapsed="false">
      <c r="A813" s="30" t="s">
        <v>503</v>
      </c>
      <c r="B813" s="19" t="s">
        <v>702</v>
      </c>
      <c r="C813" s="19" t="s">
        <v>460</v>
      </c>
      <c r="D813" s="19" t="s">
        <v>21</v>
      </c>
      <c r="E813" s="22" t="s">
        <v>504</v>
      </c>
      <c r="F813" s="19"/>
      <c r="G813" s="20" t="n">
        <f aca="false">G814</f>
        <v>437328</v>
      </c>
      <c r="H813" s="20" t="n">
        <f aca="false">H814</f>
        <v>437328</v>
      </c>
    </row>
    <row r="814" customFormat="false" ht="45" hidden="false" customHeight="false" outlineLevel="0" collapsed="false">
      <c r="A814" s="23" t="s">
        <v>124</v>
      </c>
      <c r="B814" s="19" t="s">
        <v>702</v>
      </c>
      <c r="C814" s="19" t="s">
        <v>460</v>
      </c>
      <c r="D814" s="19" t="s">
        <v>21</v>
      </c>
      <c r="E814" s="22" t="s">
        <v>504</v>
      </c>
      <c r="F814" s="19" t="s">
        <v>125</v>
      </c>
      <c r="G814" s="20" t="n">
        <f aca="false">G815</f>
        <v>437328</v>
      </c>
      <c r="H814" s="20" t="n">
        <f aca="false">H815</f>
        <v>437328</v>
      </c>
    </row>
    <row r="815" customFormat="false" ht="15" hidden="false" customHeight="false" outlineLevel="0" collapsed="false">
      <c r="A815" s="23" t="s">
        <v>126</v>
      </c>
      <c r="B815" s="19" t="s">
        <v>702</v>
      </c>
      <c r="C815" s="19" t="s">
        <v>460</v>
      </c>
      <c r="D815" s="19" t="s">
        <v>21</v>
      </c>
      <c r="E815" s="22" t="s">
        <v>504</v>
      </c>
      <c r="F815" s="19" t="s">
        <v>127</v>
      </c>
      <c r="G815" s="20" t="n">
        <f aca="false">425235+12093</f>
        <v>437328</v>
      </c>
      <c r="H815" s="20" t="n">
        <f aca="false">425235+12093</f>
        <v>437328</v>
      </c>
    </row>
    <row r="816" customFormat="false" ht="90" hidden="false" customHeight="false" outlineLevel="0" collapsed="false">
      <c r="A816" s="21" t="s">
        <v>112</v>
      </c>
      <c r="B816" s="19" t="s">
        <v>702</v>
      </c>
      <c r="C816" s="19" t="s">
        <v>460</v>
      </c>
      <c r="D816" s="19" t="s">
        <v>21</v>
      </c>
      <c r="E816" s="22" t="s">
        <v>113</v>
      </c>
      <c r="F816" s="19"/>
      <c r="G816" s="20" t="n">
        <f aca="false">G817+G823+G820</f>
        <v>43434</v>
      </c>
      <c r="H816" s="20" t="n">
        <f aca="false">H817+H823+H820</f>
        <v>43834</v>
      </c>
    </row>
    <row r="817" customFormat="false" ht="150" hidden="false" customHeight="false" outlineLevel="0" collapsed="false">
      <c r="A817" s="30" t="s">
        <v>505</v>
      </c>
      <c r="B817" s="19" t="s">
        <v>702</v>
      </c>
      <c r="C817" s="19" t="s">
        <v>460</v>
      </c>
      <c r="D817" s="19" t="s">
        <v>21</v>
      </c>
      <c r="E817" s="22" t="s">
        <v>506</v>
      </c>
      <c r="F817" s="19"/>
      <c r="G817" s="20" t="n">
        <f aca="false">G818</f>
        <v>29915</v>
      </c>
      <c r="H817" s="20" t="n">
        <f aca="false">H818</f>
        <v>29915</v>
      </c>
    </row>
    <row r="818" customFormat="false" ht="45" hidden="false" customHeight="false" outlineLevel="0" collapsed="false">
      <c r="A818" s="23" t="s">
        <v>124</v>
      </c>
      <c r="B818" s="19"/>
      <c r="C818" s="19" t="s">
        <v>460</v>
      </c>
      <c r="D818" s="19" t="s">
        <v>21</v>
      </c>
      <c r="E818" s="22" t="s">
        <v>506</v>
      </c>
      <c r="F818" s="19" t="s">
        <v>125</v>
      </c>
      <c r="G818" s="20" t="n">
        <f aca="false">G819</f>
        <v>29915</v>
      </c>
      <c r="H818" s="20" t="n">
        <f aca="false">H819</f>
        <v>29915</v>
      </c>
    </row>
    <row r="819" customFormat="false" ht="15" hidden="false" customHeight="false" outlineLevel="0" collapsed="false">
      <c r="A819" s="23" t="s">
        <v>126</v>
      </c>
      <c r="B819" s="19"/>
      <c r="C819" s="19" t="s">
        <v>460</v>
      </c>
      <c r="D819" s="19" t="s">
        <v>21</v>
      </c>
      <c r="E819" s="22" t="s">
        <v>506</v>
      </c>
      <c r="F819" s="19" t="s">
        <v>127</v>
      </c>
      <c r="G819" s="20" t="n">
        <v>29915</v>
      </c>
      <c r="H819" s="20" t="n">
        <v>29915</v>
      </c>
    </row>
    <row r="820" customFormat="false" ht="90" hidden="false" customHeight="false" outlineLevel="0" collapsed="false">
      <c r="A820" s="30" t="s">
        <v>507</v>
      </c>
      <c r="B820" s="19" t="s">
        <v>702</v>
      </c>
      <c r="C820" s="19" t="s">
        <v>460</v>
      </c>
      <c r="D820" s="19" t="s">
        <v>21</v>
      </c>
      <c r="E820" s="22" t="s">
        <v>508</v>
      </c>
      <c r="F820" s="19"/>
      <c r="G820" s="20" t="n">
        <f aca="false">G821</f>
        <v>19</v>
      </c>
      <c r="H820" s="20" t="n">
        <f aca="false">H821</f>
        <v>19</v>
      </c>
    </row>
    <row r="821" customFormat="false" ht="45" hidden="false" customHeight="false" outlineLevel="0" collapsed="false">
      <c r="A821" s="23" t="s">
        <v>124</v>
      </c>
      <c r="B821" s="19" t="s">
        <v>702</v>
      </c>
      <c r="C821" s="19" t="s">
        <v>460</v>
      </c>
      <c r="D821" s="19" t="s">
        <v>21</v>
      </c>
      <c r="E821" s="22" t="s">
        <v>508</v>
      </c>
      <c r="F821" s="19" t="s">
        <v>125</v>
      </c>
      <c r="G821" s="20" t="n">
        <f aca="false">G822</f>
        <v>19</v>
      </c>
      <c r="H821" s="20" t="n">
        <f aca="false">H822</f>
        <v>19</v>
      </c>
    </row>
    <row r="822" customFormat="false" ht="15" hidden="false" customHeight="false" outlineLevel="0" collapsed="false">
      <c r="A822" s="23" t="s">
        <v>126</v>
      </c>
      <c r="B822" s="19" t="s">
        <v>702</v>
      </c>
      <c r="C822" s="19" t="s">
        <v>460</v>
      </c>
      <c r="D822" s="19" t="s">
        <v>21</v>
      </c>
      <c r="E822" s="22" t="s">
        <v>508</v>
      </c>
      <c r="F822" s="19" t="s">
        <v>127</v>
      </c>
      <c r="G822" s="20" t="n">
        <v>19</v>
      </c>
      <c r="H822" s="20" t="n">
        <v>19</v>
      </c>
    </row>
    <row r="823" customFormat="false" ht="165" hidden="false" customHeight="false" outlineLevel="0" collapsed="false">
      <c r="A823" s="30" t="s">
        <v>509</v>
      </c>
      <c r="B823" s="19" t="s">
        <v>702</v>
      </c>
      <c r="C823" s="19" t="s">
        <v>460</v>
      </c>
      <c r="D823" s="19" t="s">
        <v>21</v>
      </c>
      <c r="E823" s="22" t="s">
        <v>510</v>
      </c>
      <c r="F823" s="19"/>
      <c r="G823" s="20" t="n">
        <f aca="false">G824</f>
        <v>13500</v>
      </c>
      <c r="H823" s="20" t="n">
        <f aca="false">H824</f>
        <v>13900</v>
      </c>
    </row>
    <row r="824" customFormat="false" ht="45" hidden="false" customHeight="false" outlineLevel="0" collapsed="false">
      <c r="A824" s="23" t="s">
        <v>124</v>
      </c>
      <c r="B824" s="19" t="s">
        <v>702</v>
      </c>
      <c r="C824" s="19" t="s">
        <v>460</v>
      </c>
      <c r="D824" s="19" t="s">
        <v>21</v>
      </c>
      <c r="E824" s="22" t="s">
        <v>510</v>
      </c>
      <c r="F824" s="19" t="s">
        <v>125</v>
      </c>
      <c r="G824" s="20" t="n">
        <f aca="false">G825</f>
        <v>13500</v>
      </c>
      <c r="H824" s="20" t="n">
        <f aca="false">H825</f>
        <v>13900</v>
      </c>
    </row>
    <row r="825" customFormat="false" ht="15" hidden="false" customHeight="false" outlineLevel="0" collapsed="false">
      <c r="A825" s="23" t="s">
        <v>126</v>
      </c>
      <c r="B825" s="19" t="s">
        <v>702</v>
      </c>
      <c r="C825" s="19" t="s">
        <v>460</v>
      </c>
      <c r="D825" s="19" t="s">
        <v>21</v>
      </c>
      <c r="E825" s="22" t="s">
        <v>510</v>
      </c>
      <c r="F825" s="19" t="s">
        <v>127</v>
      </c>
      <c r="G825" s="20" t="n">
        <v>13500</v>
      </c>
      <c r="H825" s="20" t="n">
        <v>13900</v>
      </c>
    </row>
    <row r="826" customFormat="false" ht="90" hidden="false" customHeight="false" outlineLevel="0" collapsed="false">
      <c r="A826" s="21" t="s">
        <v>511</v>
      </c>
      <c r="B826" s="19" t="s">
        <v>702</v>
      </c>
      <c r="C826" s="19" t="s">
        <v>460</v>
      </c>
      <c r="D826" s="19" t="s">
        <v>21</v>
      </c>
      <c r="E826" s="22" t="s">
        <v>512</v>
      </c>
      <c r="F826" s="19"/>
      <c r="G826" s="20" t="n">
        <f aca="false">G827</f>
        <v>660</v>
      </c>
      <c r="H826" s="20" t="n">
        <f aca="false">H827</f>
        <v>660</v>
      </c>
    </row>
    <row r="827" customFormat="false" ht="45" hidden="false" customHeight="false" outlineLevel="0" collapsed="false">
      <c r="A827" s="30" t="s">
        <v>501</v>
      </c>
      <c r="B827" s="19" t="s">
        <v>702</v>
      </c>
      <c r="C827" s="19" t="s">
        <v>460</v>
      </c>
      <c r="D827" s="19" t="s">
        <v>21</v>
      </c>
      <c r="E827" s="22" t="s">
        <v>513</v>
      </c>
      <c r="F827" s="19"/>
      <c r="G827" s="20" t="n">
        <f aca="false">G828</f>
        <v>660</v>
      </c>
      <c r="H827" s="20" t="n">
        <f aca="false">H828</f>
        <v>660</v>
      </c>
    </row>
    <row r="828" customFormat="false" ht="45" hidden="false" customHeight="false" outlineLevel="0" collapsed="false">
      <c r="A828" s="23" t="s">
        <v>124</v>
      </c>
      <c r="B828" s="19" t="s">
        <v>702</v>
      </c>
      <c r="C828" s="19" t="s">
        <v>460</v>
      </c>
      <c r="D828" s="19" t="s">
        <v>21</v>
      </c>
      <c r="E828" s="22" t="s">
        <v>513</v>
      </c>
      <c r="F828" s="19" t="s">
        <v>125</v>
      </c>
      <c r="G828" s="20" t="n">
        <f aca="false">G829</f>
        <v>660</v>
      </c>
      <c r="H828" s="20" t="n">
        <f aca="false">H829</f>
        <v>660</v>
      </c>
    </row>
    <row r="829" customFormat="false" ht="15" hidden="false" customHeight="false" outlineLevel="0" collapsed="false">
      <c r="A829" s="23" t="s">
        <v>126</v>
      </c>
      <c r="B829" s="19" t="s">
        <v>702</v>
      </c>
      <c r="C829" s="19" t="s">
        <v>460</v>
      </c>
      <c r="D829" s="19" t="s">
        <v>21</v>
      </c>
      <c r="E829" s="22" t="s">
        <v>513</v>
      </c>
      <c r="F829" s="19" t="s">
        <v>127</v>
      </c>
      <c r="G829" s="20" t="n">
        <v>660</v>
      </c>
      <c r="H829" s="20" t="n">
        <v>660</v>
      </c>
    </row>
    <row r="830" customFormat="false" ht="30" hidden="false" customHeight="false" outlineLevel="0" collapsed="false">
      <c r="A830" s="21" t="s">
        <v>50</v>
      </c>
      <c r="B830" s="19" t="s">
        <v>702</v>
      </c>
      <c r="C830" s="19" t="s">
        <v>460</v>
      </c>
      <c r="D830" s="19" t="s">
        <v>21</v>
      </c>
      <c r="E830" s="22" t="s">
        <v>51</v>
      </c>
      <c r="F830" s="19"/>
      <c r="G830" s="20" t="n">
        <f aca="false">G831</f>
        <v>300</v>
      </c>
      <c r="H830" s="20" t="n">
        <f aca="false">H831</f>
        <v>340</v>
      </c>
    </row>
    <row r="831" customFormat="false" ht="15" hidden="false" customHeight="false" outlineLevel="0" collapsed="false">
      <c r="A831" s="21" t="s">
        <v>476</v>
      </c>
      <c r="B831" s="19" t="s">
        <v>702</v>
      </c>
      <c r="C831" s="19" t="s">
        <v>460</v>
      </c>
      <c r="D831" s="19" t="s">
        <v>21</v>
      </c>
      <c r="E831" s="22" t="s">
        <v>477</v>
      </c>
      <c r="F831" s="19"/>
      <c r="G831" s="20" t="n">
        <f aca="false">G832</f>
        <v>300</v>
      </c>
      <c r="H831" s="20" t="n">
        <f aca="false">H832</f>
        <v>340</v>
      </c>
    </row>
    <row r="832" customFormat="false" ht="60" hidden="false" customHeight="false" outlineLevel="0" collapsed="false">
      <c r="A832" s="24" t="s">
        <v>478</v>
      </c>
      <c r="B832" s="19" t="s">
        <v>702</v>
      </c>
      <c r="C832" s="19" t="s">
        <v>460</v>
      </c>
      <c r="D832" s="19" t="s">
        <v>21</v>
      </c>
      <c r="E832" s="22" t="s">
        <v>479</v>
      </c>
      <c r="F832" s="19"/>
      <c r="G832" s="20" t="n">
        <f aca="false">G833</f>
        <v>300</v>
      </c>
      <c r="H832" s="20" t="n">
        <f aca="false">H833</f>
        <v>340</v>
      </c>
    </row>
    <row r="833" customFormat="false" ht="135" hidden="false" customHeight="false" outlineLevel="0" collapsed="false">
      <c r="A833" s="24" t="s">
        <v>480</v>
      </c>
      <c r="B833" s="19" t="s">
        <v>702</v>
      </c>
      <c r="C833" s="19" t="s">
        <v>460</v>
      </c>
      <c r="D833" s="19" t="s">
        <v>21</v>
      </c>
      <c r="E833" s="22" t="s">
        <v>481</v>
      </c>
      <c r="F833" s="19"/>
      <c r="G833" s="20" t="n">
        <f aca="false">G834</f>
        <v>300</v>
      </c>
      <c r="H833" s="20" t="n">
        <f aca="false">H834</f>
        <v>340</v>
      </c>
    </row>
    <row r="834" customFormat="false" ht="45" hidden="false" customHeight="false" outlineLevel="0" collapsed="false">
      <c r="A834" s="23" t="s">
        <v>124</v>
      </c>
      <c r="B834" s="19" t="s">
        <v>702</v>
      </c>
      <c r="C834" s="19" t="s">
        <v>460</v>
      </c>
      <c r="D834" s="19" t="s">
        <v>21</v>
      </c>
      <c r="E834" s="22" t="s">
        <v>481</v>
      </c>
      <c r="F834" s="19" t="s">
        <v>125</v>
      </c>
      <c r="G834" s="20" t="n">
        <f aca="false">G835</f>
        <v>300</v>
      </c>
      <c r="H834" s="20" t="n">
        <f aca="false">H835</f>
        <v>340</v>
      </c>
    </row>
    <row r="835" customFormat="false" ht="15" hidden="false" customHeight="false" outlineLevel="0" collapsed="false">
      <c r="A835" s="23" t="s">
        <v>126</v>
      </c>
      <c r="B835" s="19" t="s">
        <v>702</v>
      </c>
      <c r="C835" s="19" t="s">
        <v>460</v>
      </c>
      <c r="D835" s="19" t="s">
        <v>21</v>
      </c>
      <c r="E835" s="22" t="s">
        <v>481</v>
      </c>
      <c r="F835" s="19" t="s">
        <v>127</v>
      </c>
      <c r="G835" s="20" t="n">
        <v>300</v>
      </c>
      <c r="H835" s="20" t="n">
        <v>340</v>
      </c>
    </row>
    <row r="836" customFormat="false" ht="45" hidden="false" customHeight="false" outlineLevel="0" collapsed="false">
      <c r="A836" s="21" t="s">
        <v>116</v>
      </c>
      <c r="B836" s="19" t="s">
        <v>702</v>
      </c>
      <c r="C836" s="19" t="s">
        <v>460</v>
      </c>
      <c r="D836" s="19" t="s">
        <v>21</v>
      </c>
      <c r="E836" s="22" t="s">
        <v>117</v>
      </c>
      <c r="F836" s="19"/>
      <c r="G836" s="20" t="n">
        <f aca="false">G842+G847+G852+G837</f>
        <v>12290</v>
      </c>
      <c r="H836" s="20" t="n">
        <f aca="false">H842+H847+H852+H837</f>
        <v>13790</v>
      </c>
    </row>
    <row r="837" customFormat="false" ht="30" hidden="false" customHeight="false" outlineLevel="0" collapsed="false">
      <c r="A837" s="21" t="s">
        <v>118</v>
      </c>
      <c r="B837" s="19" t="s">
        <v>702</v>
      </c>
      <c r="C837" s="19" t="s">
        <v>460</v>
      </c>
      <c r="D837" s="19" t="s">
        <v>21</v>
      </c>
      <c r="E837" s="22" t="s">
        <v>119</v>
      </c>
      <c r="F837" s="19"/>
      <c r="G837" s="20" t="n">
        <f aca="false">G838</f>
        <v>11565</v>
      </c>
      <c r="H837" s="20" t="n">
        <f aca="false">H838</f>
        <v>13065</v>
      </c>
    </row>
    <row r="838" customFormat="false" ht="60" hidden="false" customHeight="false" outlineLevel="0" collapsed="false">
      <c r="A838" s="30" t="s">
        <v>120</v>
      </c>
      <c r="B838" s="19" t="s">
        <v>702</v>
      </c>
      <c r="C838" s="19" t="s">
        <v>460</v>
      </c>
      <c r="D838" s="19" t="s">
        <v>21</v>
      </c>
      <c r="E838" s="22" t="s">
        <v>121</v>
      </c>
      <c r="F838" s="19"/>
      <c r="G838" s="20" t="n">
        <f aca="false">G839</f>
        <v>11565</v>
      </c>
      <c r="H838" s="20" t="n">
        <f aca="false">H839</f>
        <v>13065</v>
      </c>
    </row>
    <row r="839" customFormat="false" ht="15" hidden="false" customHeight="false" outlineLevel="0" collapsed="false">
      <c r="A839" s="23" t="s">
        <v>122</v>
      </c>
      <c r="B839" s="19" t="s">
        <v>702</v>
      </c>
      <c r="C839" s="19" t="s">
        <v>460</v>
      </c>
      <c r="D839" s="19" t="s">
        <v>21</v>
      </c>
      <c r="E839" s="22" t="s">
        <v>123</v>
      </c>
      <c r="F839" s="19"/>
      <c r="G839" s="20" t="n">
        <f aca="false">G840</f>
        <v>11565</v>
      </c>
      <c r="H839" s="20" t="n">
        <f aca="false">H840</f>
        <v>13065</v>
      </c>
    </row>
    <row r="840" customFormat="false" ht="45" hidden="false" customHeight="false" outlineLevel="0" collapsed="false">
      <c r="A840" s="23" t="s">
        <v>124</v>
      </c>
      <c r="B840" s="19" t="s">
        <v>702</v>
      </c>
      <c r="C840" s="19" t="s">
        <v>460</v>
      </c>
      <c r="D840" s="19" t="s">
        <v>21</v>
      </c>
      <c r="E840" s="22" t="s">
        <v>123</v>
      </c>
      <c r="F840" s="19" t="s">
        <v>125</v>
      </c>
      <c r="G840" s="20" t="n">
        <f aca="false">G841</f>
        <v>11565</v>
      </c>
      <c r="H840" s="20" t="n">
        <f aca="false">H841</f>
        <v>13065</v>
      </c>
    </row>
    <row r="841" customFormat="false" ht="15" hidden="false" customHeight="false" outlineLevel="0" collapsed="false">
      <c r="A841" s="23" t="s">
        <v>126</v>
      </c>
      <c r="B841" s="19" t="s">
        <v>702</v>
      </c>
      <c r="C841" s="19" t="s">
        <v>460</v>
      </c>
      <c r="D841" s="19" t="s">
        <v>21</v>
      </c>
      <c r="E841" s="22" t="s">
        <v>123</v>
      </c>
      <c r="F841" s="19" t="s">
        <v>127</v>
      </c>
      <c r="G841" s="20" t="n">
        <v>11565</v>
      </c>
      <c r="H841" s="20" t="n">
        <v>13065</v>
      </c>
    </row>
    <row r="842" customFormat="false" ht="45" hidden="false" customHeight="false" outlineLevel="0" collapsed="false">
      <c r="A842" s="21" t="s">
        <v>172</v>
      </c>
      <c r="B842" s="19" t="s">
        <v>702</v>
      </c>
      <c r="C842" s="19" t="s">
        <v>460</v>
      </c>
      <c r="D842" s="19" t="s">
        <v>21</v>
      </c>
      <c r="E842" s="22" t="s">
        <v>173</v>
      </c>
      <c r="F842" s="19"/>
      <c r="G842" s="20" t="n">
        <f aca="false">G843</f>
        <v>50</v>
      </c>
      <c r="H842" s="20" t="n">
        <f aca="false">H843</f>
        <v>50</v>
      </c>
    </row>
    <row r="843" customFormat="false" ht="60" hidden="false" customHeight="false" outlineLevel="0" collapsed="false">
      <c r="A843" s="30" t="s">
        <v>174</v>
      </c>
      <c r="B843" s="19" t="s">
        <v>702</v>
      </c>
      <c r="C843" s="19" t="s">
        <v>460</v>
      </c>
      <c r="D843" s="19" t="s">
        <v>21</v>
      </c>
      <c r="E843" s="22" t="s">
        <v>175</v>
      </c>
      <c r="F843" s="19"/>
      <c r="G843" s="20" t="n">
        <f aca="false">G844</f>
        <v>50</v>
      </c>
      <c r="H843" s="20" t="n">
        <f aca="false">H844</f>
        <v>50</v>
      </c>
    </row>
    <row r="844" customFormat="false" ht="30" hidden="false" customHeight="false" outlineLevel="0" collapsed="false">
      <c r="A844" s="30" t="s">
        <v>514</v>
      </c>
      <c r="B844" s="19" t="s">
        <v>702</v>
      </c>
      <c r="C844" s="19" t="s">
        <v>460</v>
      </c>
      <c r="D844" s="19" t="s">
        <v>21</v>
      </c>
      <c r="E844" s="22" t="s">
        <v>515</v>
      </c>
      <c r="F844" s="25"/>
      <c r="G844" s="20" t="n">
        <f aca="false">G845</f>
        <v>50</v>
      </c>
      <c r="H844" s="20" t="n">
        <f aca="false">H845</f>
        <v>50</v>
      </c>
    </row>
    <row r="845" customFormat="false" ht="45" hidden="false" customHeight="false" outlineLevel="0" collapsed="false">
      <c r="A845" s="23" t="s">
        <v>124</v>
      </c>
      <c r="B845" s="19" t="s">
        <v>702</v>
      </c>
      <c r="C845" s="19" t="s">
        <v>460</v>
      </c>
      <c r="D845" s="19" t="s">
        <v>21</v>
      </c>
      <c r="E845" s="22" t="s">
        <v>515</v>
      </c>
      <c r="F845" s="19" t="n">
        <v>600</v>
      </c>
      <c r="G845" s="20" t="n">
        <f aca="false">G846</f>
        <v>50</v>
      </c>
      <c r="H845" s="20" t="n">
        <f aca="false">H846</f>
        <v>50</v>
      </c>
    </row>
    <row r="846" customFormat="false" ht="15" hidden="false" customHeight="false" outlineLevel="0" collapsed="false">
      <c r="A846" s="23" t="s">
        <v>126</v>
      </c>
      <c r="B846" s="19" t="s">
        <v>702</v>
      </c>
      <c r="C846" s="19" t="s">
        <v>460</v>
      </c>
      <c r="D846" s="19" t="s">
        <v>21</v>
      </c>
      <c r="E846" s="22" t="s">
        <v>515</v>
      </c>
      <c r="F846" s="19" t="n">
        <v>610</v>
      </c>
      <c r="G846" s="20" t="n">
        <v>50</v>
      </c>
      <c r="H846" s="20" t="n">
        <v>50</v>
      </c>
    </row>
    <row r="847" customFormat="false" ht="30" hidden="false" customHeight="false" outlineLevel="0" collapsed="false">
      <c r="A847" s="21" t="s">
        <v>227</v>
      </c>
      <c r="B847" s="19" t="s">
        <v>702</v>
      </c>
      <c r="C847" s="19" t="s">
        <v>460</v>
      </c>
      <c r="D847" s="19" t="s">
        <v>21</v>
      </c>
      <c r="E847" s="22" t="s">
        <v>228</v>
      </c>
      <c r="F847" s="19"/>
      <c r="G847" s="20" t="n">
        <f aca="false">G848</f>
        <v>605</v>
      </c>
      <c r="H847" s="20" t="n">
        <f aca="false">H848</f>
        <v>605</v>
      </c>
    </row>
    <row r="848" customFormat="false" ht="30" hidden="false" customHeight="false" outlineLevel="0" collapsed="false">
      <c r="A848" s="30" t="s">
        <v>229</v>
      </c>
      <c r="B848" s="19" t="s">
        <v>702</v>
      </c>
      <c r="C848" s="19" t="s">
        <v>460</v>
      </c>
      <c r="D848" s="19" t="s">
        <v>21</v>
      </c>
      <c r="E848" s="22" t="s">
        <v>230</v>
      </c>
      <c r="F848" s="19"/>
      <c r="G848" s="20" t="n">
        <f aca="false">G849</f>
        <v>605</v>
      </c>
      <c r="H848" s="20" t="n">
        <f aca="false">H849</f>
        <v>605</v>
      </c>
    </row>
    <row r="849" customFormat="false" ht="30" hidden="false" customHeight="false" outlineLevel="0" collapsed="false">
      <c r="A849" s="28" t="s">
        <v>231</v>
      </c>
      <c r="B849" s="19" t="s">
        <v>702</v>
      </c>
      <c r="C849" s="19" t="s">
        <v>460</v>
      </c>
      <c r="D849" s="19" t="s">
        <v>21</v>
      </c>
      <c r="E849" s="22" t="s">
        <v>232</v>
      </c>
      <c r="F849" s="19"/>
      <c r="G849" s="20" t="n">
        <f aca="false">G850</f>
        <v>605</v>
      </c>
      <c r="H849" s="20" t="n">
        <f aca="false">H850</f>
        <v>605</v>
      </c>
    </row>
    <row r="850" customFormat="false" ht="45" hidden="false" customHeight="false" outlineLevel="0" collapsed="false">
      <c r="A850" s="23" t="s">
        <v>124</v>
      </c>
      <c r="B850" s="19" t="s">
        <v>702</v>
      </c>
      <c r="C850" s="19" t="s">
        <v>460</v>
      </c>
      <c r="D850" s="19" t="s">
        <v>21</v>
      </c>
      <c r="E850" s="22" t="s">
        <v>232</v>
      </c>
      <c r="F850" s="19" t="s">
        <v>125</v>
      </c>
      <c r="G850" s="20" t="n">
        <f aca="false">G851</f>
        <v>605</v>
      </c>
      <c r="H850" s="20" t="n">
        <f aca="false">H851</f>
        <v>605</v>
      </c>
    </row>
    <row r="851" customFormat="false" ht="15" hidden="false" customHeight="false" outlineLevel="0" collapsed="false">
      <c r="A851" s="23" t="s">
        <v>126</v>
      </c>
      <c r="B851" s="19" t="s">
        <v>702</v>
      </c>
      <c r="C851" s="19" t="s">
        <v>460</v>
      </c>
      <c r="D851" s="19" t="s">
        <v>21</v>
      </c>
      <c r="E851" s="22" t="s">
        <v>232</v>
      </c>
      <c r="F851" s="19" t="s">
        <v>127</v>
      </c>
      <c r="G851" s="20" t="n">
        <f aca="false">445+160</f>
        <v>605</v>
      </c>
      <c r="H851" s="20" t="n">
        <f aca="false">445+160</f>
        <v>605</v>
      </c>
    </row>
    <row r="852" customFormat="false" ht="30" hidden="false" customHeight="false" outlineLevel="0" collapsed="false">
      <c r="A852" s="21" t="s">
        <v>186</v>
      </c>
      <c r="B852" s="19" t="s">
        <v>702</v>
      </c>
      <c r="C852" s="19" t="s">
        <v>460</v>
      </c>
      <c r="D852" s="19" t="s">
        <v>21</v>
      </c>
      <c r="E852" s="22" t="s">
        <v>187</v>
      </c>
      <c r="F852" s="19"/>
      <c r="G852" s="20" t="n">
        <f aca="false">G853</f>
        <v>70</v>
      </c>
      <c r="H852" s="20" t="n">
        <f aca="false">H853</f>
        <v>70</v>
      </c>
    </row>
    <row r="853" customFormat="false" ht="75" hidden="false" customHeight="false" outlineLevel="0" collapsed="false">
      <c r="A853" s="30" t="s">
        <v>188</v>
      </c>
      <c r="B853" s="19" t="s">
        <v>702</v>
      </c>
      <c r="C853" s="19" t="s">
        <v>460</v>
      </c>
      <c r="D853" s="19" t="s">
        <v>21</v>
      </c>
      <c r="E853" s="22" t="s">
        <v>189</v>
      </c>
      <c r="F853" s="19"/>
      <c r="G853" s="20" t="n">
        <f aca="false">G854</f>
        <v>70</v>
      </c>
      <c r="H853" s="20" t="n">
        <f aca="false">H854</f>
        <v>70</v>
      </c>
    </row>
    <row r="854" customFormat="false" ht="45" hidden="false" customHeight="false" outlineLevel="0" collapsed="false">
      <c r="A854" s="30" t="s">
        <v>190</v>
      </c>
      <c r="B854" s="19" t="s">
        <v>702</v>
      </c>
      <c r="C854" s="19" t="s">
        <v>460</v>
      </c>
      <c r="D854" s="19" t="s">
        <v>21</v>
      </c>
      <c r="E854" s="22" t="s">
        <v>191</v>
      </c>
      <c r="F854" s="19"/>
      <c r="G854" s="20" t="n">
        <f aca="false">G855</f>
        <v>70</v>
      </c>
      <c r="H854" s="20" t="n">
        <f aca="false">H855</f>
        <v>70</v>
      </c>
    </row>
    <row r="855" customFormat="false" ht="45" hidden="false" customHeight="false" outlineLevel="0" collapsed="false">
      <c r="A855" s="23" t="s">
        <v>124</v>
      </c>
      <c r="B855" s="19" t="s">
        <v>702</v>
      </c>
      <c r="C855" s="19" t="s">
        <v>460</v>
      </c>
      <c r="D855" s="19" t="s">
        <v>21</v>
      </c>
      <c r="E855" s="22" t="s">
        <v>191</v>
      </c>
      <c r="F855" s="19" t="s">
        <v>125</v>
      </c>
      <c r="G855" s="20" t="n">
        <f aca="false">G856</f>
        <v>70</v>
      </c>
      <c r="H855" s="20" t="n">
        <f aca="false">H856</f>
        <v>70</v>
      </c>
    </row>
    <row r="856" customFormat="false" ht="15" hidden="false" customHeight="false" outlineLevel="0" collapsed="false">
      <c r="A856" s="23" t="s">
        <v>126</v>
      </c>
      <c r="B856" s="19" t="s">
        <v>702</v>
      </c>
      <c r="C856" s="19" t="s">
        <v>460</v>
      </c>
      <c r="D856" s="19" t="s">
        <v>21</v>
      </c>
      <c r="E856" s="22" t="s">
        <v>191</v>
      </c>
      <c r="F856" s="19" t="s">
        <v>127</v>
      </c>
      <c r="G856" s="20" t="n">
        <f aca="false">150-80</f>
        <v>70</v>
      </c>
      <c r="H856" s="20" t="n">
        <f aca="false">150-80</f>
        <v>70</v>
      </c>
    </row>
    <row r="857" customFormat="false" ht="30" hidden="false" customHeight="false" outlineLevel="0" collapsed="false">
      <c r="A857" s="21" t="s">
        <v>152</v>
      </c>
      <c r="B857" s="19" t="s">
        <v>702</v>
      </c>
      <c r="C857" s="19" t="s">
        <v>460</v>
      </c>
      <c r="D857" s="19" t="s">
        <v>21</v>
      </c>
      <c r="E857" s="22" t="s">
        <v>153</v>
      </c>
      <c r="F857" s="19"/>
      <c r="G857" s="20" t="n">
        <f aca="false">G858</f>
        <v>1156.5</v>
      </c>
      <c r="H857" s="20" t="n">
        <f aca="false">H858</f>
        <v>1160</v>
      </c>
    </row>
    <row r="858" customFormat="false" ht="60" hidden="false" customHeight="false" outlineLevel="0" collapsed="false">
      <c r="A858" s="21" t="s">
        <v>291</v>
      </c>
      <c r="B858" s="19" t="s">
        <v>702</v>
      </c>
      <c r="C858" s="19" t="s">
        <v>460</v>
      </c>
      <c r="D858" s="19" t="s">
        <v>21</v>
      </c>
      <c r="E858" s="22" t="s">
        <v>292</v>
      </c>
      <c r="F858" s="19"/>
      <c r="G858" s="20" t="n">
        <f aca="false">G859</f>
        <v>1156.5</v>
      </c>
      <c r="H858" s="20" t="n">
        <f aca="false">H859</f>
        <v>1160</v>
      </c>
    </row>
    <row r="859" customFormat="false" ht="30" hidden="false" customHeight="false" outlineLevel="0" collapsed="false">
      <c r="A859" s="21" t="s">
        <v>482</v>
      </c>
      <c r="B859" s="19" t="s">
        <v>702</v>
      </c>
      <c r="C859" s="19" t="s">
        <v>460</v>
      </c>
      <c r="D859" s="19" t="s">
        <v>21</v>
      </c>
      <c r="E859" s="22" t="s">
        <v>483</v>
      </c>
      <c r="F859" s="25"/>
      <c r="G859" s="20" t="n">
        <f aca="false">G860+G863</f>
        <v>1156.5</v>
      </c>
      <c r="H859" s="20" t="n">
        <f aca="false">H860+H863</f>
        <v>1160</v>
      </c>
    </row>
    <row r="860" customFormat="false" ht="90" hidden="false" customHeight="false" outlineLevel="0" collapsed="false">
      <c r="A860" s="24" t="s">
        <v>484</v>
      </c>
      <c r="B860" s="19" t="s">
        <v>702</v>
      </c>
      <c r="C860" s="19" t="s">
        <v>460</v>
      </c>
      <c r="D860" s="19" t="s">
        <v>21</v>
      </c>
      <c r="E860" s="22" t="s">
        <v>485</v>
      </c>
      <c r="F860" s="25"/>
      <c r="G860" s="20" t="n">
        <f aca="false">G861</f>
        <v>393.7</v>
      </c>
      <c r="H860" s="20" t="n">
        <f aca="false">H861</f>
        <v>393.5</v>
      </c>
    </row>
    <row r="861" customFormat="false" ht="45" hidden="false" customHeight="false" outlineLevel="0" collapsed="false">
      <c r="A861" s="23" t="s">
        <v>124</v>
      </c>
      <c r="B861" s="19" t="s">
        <v>702</v>
      </c>
      <c r="C861" s="19" t="s">
        <v>460</v>
      </c>
      <c r="D861" s="19" t="s">
        <v>21</v>
      </c>
      <c r="E861" s="22" t="s">
        <v>485</v>
      </c>
      <c r="F861" s="19" t="n">
        <v>600</v>
      </c>
      <c r="G861" s="20" t="n">
        <f aca="false">G862</f>
        <v>393.7</v>
      </c>
      <c r="H861" s="20" t="n">
        <f aca="false">H862</f>
        <v>393.5</v>
      </c>
    </row>
    <row r="862" customFormat="false" ht="15" hidden="false" customHeight="false" outlineLevel="0" collapsed="false">
      <c r="A862" s="23" t="s">
        <v>126</v>
      </c>
      <c r="B862" s="19" t="s">
        <v>702</v>
      </c>
      <c r="C862" s="19" t="s">
        <v>460</v>
      </c>
      <c r="D862" s="19" t="s">
        <v>21</v>
      </c>
      <c r="E862" s="22" t="s">
        <v>485</v>
      </c>
      <c r="F862" s="19" t="n">
        <v>610</v>
      </c>
      <c r="G862" s="20" t="n">
        <v>393.7</v>
      </c>
      <c r="H862" s="20" t="n">
        <v>393.5</v>
      </c>
    </row>
    <row r="863" customFormat="false" ht="90" hidden="false" customHeight="false" outlineLevel="0" collapsed="false">
      <c r="A863" s="24" t="s">
        <v>486</v>
      </c>
      <c r="B863" s="19" t="s">
        <v>702</v>
      </c>
      <c r="C863" s="19" t="s">
        <v>460</v>
      </c>
      <c r="D863" s="19" t="s">
        <v>21</v>
      </c>
      <c r="E863" s="22" t="s">
        <v>487</v>
      </c>
      <c r="F863" s="25"/>
      <c r="G863" s="20" t="n">
        <f aca="false">G864</f>
        <v>762.8</v>
      </c>
      <c r="H863" s="20" t="n">
        <f aca="false">H864</f>
        <v>766.5</v>
      </c>
    </row>
    <row r="864" customFormat="false" ht="45" hidden="false" customHeight="false" outlineLevel="0" collapsed="false">
      <c r="A864" s="23" t="s">
        <v>124</v>
      </c>
      <c r="B864" s="19" t="s">
        <v>702</v>
      </c>
      <c r="C864" s="19" t="s">
        <v>460</v>
      </c>
      <c r="D864" s="19" t="s">
        <v>21</v>
      </c>
      <c r="E864" s="22" t="s">
        <v>487</v>
      </c>
      <c r="F864" s="25" t="n">
        <v>600</v>
      </c>
      <c r="G864" s="20" t="n">
        <f aca="false">G865</f>
        <v>762.8</v>
      </c>
      <c r="H864" s="20" t="n">
        <f aca="false">H865</f>
        <v>766.5</v>
      </c>
    </row>
    <row r="865" customFormat="false" ht="15" hidden="false" customHeight="false" outlineLevel="0" collapsed="false">
      <c r="A865" s="23" t="s">
        <v>126</v>
      </c>
      <c r="B865" s="19" t="s">
        <v>702</v>
      </c>
      <c r="C865" s="19" t="s">
        <v>460</v>
      </c>
      <c r="D865" s="19" t="s">
        <v>21</v>
      </c>
      <c r="E865" s="22" t="s">
        <v>487</v>
      </c>
      <c r="F865" s="25" t="n">
        <v>610</v>
      </c>
      <c r="G865" s="20" t="n">
        <v>762.8</v>
      </c>
      <c r="H865" s="20" t="n">
        <v>766.5</v>
      </c>
    </row>
    <row r="866" customFormat="false" ht="15" hidden="false" customHeight="false" outlineLevel="0" collapsed="false">
      <c r="A866" s="23" t="s">
        <v>520</v>
      </c>
      <c r="B866" s="19" t="s">
        <v>702</v>
      </c>
      <c r="C866" s="19" t="s">
        <v>460</v>
      </c>
      <c r="D866" s="19" t="s">
        <v>35</v>
      </c>
      <c r="E866" s="19"/>
      <c r="F866" s="19"/>
      <c r="G866" s="20" t="n">
        <f aca="false">G867+G877</f>
        <v>64434</v>
      </c>
      <c r="H866" s="20" t="n">
        <f aca="false">H867+H877</f>
        <v>67237.6</v>
      </c>
    </row>
    <row r="867" customFormat="false" ht="15" hidden="false" customHeight="false" outlineLevel="0" collapsed="false">
      <c r="A867" s="21" t="s">
        <v>100</v>
      </c>
      <c r="B867" s="19" t="s">
        <v>702</v>
      </c>
      <c r="C867" s="19" t="s">
        <v>460</v>
      </c>
      <c r="D867" s="19" t="s">
        <v>35</v>
      </c>
      <c r="E867" s="22" t="s">
        <v>101</v>
      </c>
      <c r="F867" s="19"/>
      <c r="G867" s="20" t="n">
        <f aca="false">G868</f>
        <v>59781.4</v>
      </c>
      <c r="H867" s="20" t="n">
        <f aca="false">H868</f>
        <v>62585</v>
      </c>
    </row>
    <row r="868" customFormat="false" ht="45" hidden="false" customHeight="false" outlineLevel="0" collapsed="false">
      <c r="A868" s="21" t="s">
        <v>521</v>
      </c>
      <c r="B868" s="19" t="s">
        <v>702</v>
      </c>
      <c r="C868" s="19" t="s">
        <v>460</v>
      </c>
      <c r="D868" s="19" t="s">
        <v>35</v>
      </c>
      <c r="E868" s="22" t="s">
        <v>522</v>
      </c>
      <c r="F868" s="19"/>
      <c r="G868" s="20" t="n">
        <f aca="false">G869+G873</f>
        <v>59781.4</v>
      </c>
      <c r="H868" s="20" t="n">
        <f aca="false">H869+H873</f>
        <v>62585</v>
      </c>
    </row>
    <row r="869" customFormat="false" ht="45" hidden="false" customHeight="false" outlineLevel="0" collapsed="false">
      <c r="A869" s="21" t="s">
        <v>523</v>
      </c>
      <c r="B869" s="19" t="s">
        <v>702</v>
      </c>
      <c r="C869" s="19" t="s">
        <v>460</v>
      </c>
      <c r="D869" s="19" t="s">
        <v>35</v>
      </c>
      <c r="E869" s="22" t="s">
        <v>524</v>
      </c>
      <c r="F869" s="19"/>
      <c r="G869" s="20" t="n">
        <f aca="false">G870</f>
        <v>59610</v>
      </c>
      <c r="H869" s="20" t="n">
        <f aca="false">H870</f>
        <v>62585</v>
      </c>
    </row>
    <row r="870" customFormat="false" ht="45" hidden="false" customHeight="false" outlineLevel="0" collapsed="false">
      <c r="A870" s="21" t="s">
        <v>525</v>
      </c>
      <c r="B870" s="19" t="s">
        <v>702</v>
      </c>
      <c r="C870" s="19" t="s">
        <v>460</v>
      </c>
      <c r="D870" s="19" t="s">
        <v>35</v>
      </c>
      <c r="E870" s="22" t="s">
        <v>526</v>
      </c>
      <c r="F870" s="19"/>
      <c r="G870" s="20" t="n">
        <f aca="false">G871</f>
        <v>59610</v>
      </c>
      <c r="H870" s="20" t="n">
        <f aca="false">H871</f>
        <v>62585</v>
      </c>
    </row>
    <row r="871" customFormat="false" ht="45" hidden="false" customHeight="false" outlineLevel="0" collapsed="false">
      <c r="A871" s="23" t="s">
        <v>124</v>
      </c>
      <c r="B871" s="19" t="s">
        <v>702</v>
      </c>
      <c r="C871" s="19" t="s">
        <v>460</v>
      </c>
      <c r="D871" s="19" t="s">
        <v>35</v>
      </c>
      <c r="E871" s="22" t="s">
        <v>526</v>
      </c>
      <c r="F871" s="19" t="s">
        <v>125</v>
      </c>
      <c r="G871" s="20" t="n">
        <f aca="false">G872</f>
        <v>59610</v>
      </c>
      <c r="H871" s="20" t="n">
        <f aca="false">H872</f>
        <v>62585</v>
      </c>
    </row>
    <row r="872" customFormat="false" ht="15" hidden="false" customHeight="false" outlineLevel="0" collapsed="false">
      <c r="A872" s="23" t="s">
        <v>126</v>
      </c>
      <c r="B872" s="19" t="s">
        <v>702</v>
      </c>
      <c r="C872" s="19" t="s">
        <v>460</v>
      </c>
      <c r="D872" s="19" t="s">
        <v>35</v>
      </c>
      <c r="E872" s="22" t="s">
        <v>526</v>
      </c>
      <c r="F872" s="19" t="s">
        <v>127</v>
      </c>
      <c r="G872" s="20" t="n">
        <f aca="false">61740+3870-6000</f>
        <v>59610</v>
      </c>
      <c r="H872" s="20" t="n">
        <f aca="false">63595+3990-5000</f>
        <v>62585</v>
      </c>
    </row>
    <row r="873" customFormat="false" ht="30" hidden="false" customHeight="false" outlineLevel="0" collapsed="false">
      <c r="A873" s="21" t="s">
        <v>301</v>
      </c>
      <c r="B873" s="19" t="s">
        <v>702</v>
      </c>
      <c r="C873" s="19" t="s">
        <v>460</v>
      </c>
      <c r="D873" s="19" t="s">
        <v>35</v>
      </c>
      <c r="E873" s="22" t="s">
        <v>533</v>
      </c>
      <c r="F873" s="19"/>
      <c r="G873" s="20" t="n">
        <f aca="false">G874</f>
        <v>171.4</v>
      </c>
      <c r="H873" s="20" t="n">
        <f aca="false">H874</f>
        <v>0</v>
      </c>
    </row>
    <row r="874" customFormat="false" ht="30" hidden="false" customHeight="false" outlineLevel="0" collapsed="false">
      <c r="A874" s="47" t="s">
        <v>534</v>
      </c>
      <c r="B874" s="19" t="s">
        <v>702</v>
      </c>
      <c r="C874" s="19" t="s">
        <v>460</v>
      </c>
      <c r="D874" s="19" t="s">
        <v>35</v>
      </c>
      <c r="E874" s="19" t="s">
        <v>535</v>
      </c>
      <c r="F874" s="25"/>
      <c r="G874" s="20" t="n">
        <f aca="false">G875</f>
        <v>171.4</v>
      </c>
      <c r="H874" s="20" t="n">
        <f aca="false">H875</f>
        <v>0</v>
      </c>
    </row>
    <row r="875" customFormat="false" ht="45" hidden="false" customHeight="false" outlineLevel="0" collapsed="false">
      <c r="A875" s="23" t="s">
        <v>124</v>
      </c>
      <c r="B875" s="19" t="s">
        <v>702</v>
      </c>
      <c r="C875" s="19" t="s">
        <v>460</v>
      </c>
      <c r="D875" s="19" t="s">
        <v>35</v>
      </c>
      <c r="E875" s="19" t="s">
        <v>535</v>
      </c>
      <c r="F875" s="19" t="n">
        <v>600</v>
      </c>
      <c r="G875" s="20" t="n">
        <f aca="false">G876</f>
        <v>171.4</v>
      </c>
      <c r="H875" s="20" t="n">
        <f aca="false">H876</f>
        <v>0</v>
      </c>
    </row>
    <row r="876" customFormat="false" ht="15" hidden="false" customHeight="false" outlineLevel="0" collapsed="false">
      <c r="A876" s="23" t="s">
        <v>126</v>
      </c>
      <c r="B876" s="19" t="s">
        <v>702</v>
      </c>
      <c r="C876" s="19" t="s">
        <v>460</v>
      </c>
      <c r="D876" s="19" t="s">
        <v>35</v>
      </c>
      <c r="E876" s="19" t="s">
        <v>535</v>
      </c>
      <c r="F876" s="19" t="n">
        <v>610</v>
      </c>
      <c r="G876" s="20" t="n">
        <v>171.4</v>
      </c>
      <c r="H876" s="20" t="n">
        <v>0</v>
      </c>
    </row>
    <row r="877" customFormat="false" ht="45" hidden="false" customHeight="false" outlineLevel="0" collapsed="false">
      <c r="A877" s="21" t="s">
        <v>116</v>
      </c>
      <c r="B877" s="19" t="s">
        <v>702</v>
      </c>
      <c r="C877" s="19" t="s">
        <v>460</v>
      </c>
      <c r="D877" s="19" t="s">
        <v>35</v>
      </c>
      <c r="E877" s="22" t="s">
        <v>117</v>
      </c>
      <c r="F877" s="19"/>
      <c r="G877" s="20" t="n">
        <f aca="false">G883+G888+G878</f>
        <v>4652.6</v>
      </c>
      <c r="H877" s="20" t="n">
        <f aca="false">H883+H888+H878</f>
        <v>4652.6</v>
      </c>
    </row>
    <row r="878" customFormat="false" ht="30" hidden="false" customHeight="false" outlineLevel="0" collapsed="false">
      <c r="A878" s="21" t="s">
        <v>118</v>
      </c>
      <c r="B878" s="19" t="s">
        <v>702</v>
      </c>
      <c r="C878" s="19" t="s">
        <v>460</v>
      </c>
      <c r="D878" s="19" t="s">
        <v>35</v>
      </c>
      <c r="E878" s="22" t="s">
        <v>119</v>
      </c>
      <c r="F878" s="19"/>
      <c r="G878" s="20" t="n">
        <f aca="false">G879</f>
        <v>4512.6</v>
      </c>
      <c r="H878" s="20" t="n">
        <f aca="false">H879</f>
        <v>4512.6</v>
      </c>
    </row>
    <row r="879" customFormat="false" ht="60" hidden="false" customHeight="false" outlineLevel="0" collapsed="false">
      <c r="A879" s="30" t="s">
        <v>120</v>
      </c>
      <c r="B879" s="19" t="s">
        <v>702</v>
      </c>
      <c r="C879" s="19" t="s">
        <v>460</v>
      </c>
      <c r="D879" s="19" t="s">
        <v>35</v>
      </c>
      <c r="E879" s="22" t="s">
        <v>121</v>
      </c>
      <c r="F879" s="19"/>
      <c r="G879" s="20" t="n">
        <f aca="false">G880</f>
        <v>4512.6</v>
      </c>
      <c r="H879" s="20" t="n">
        <f aca="false">H880</f>
        <v>4512.6</v>
      </c>
    </row>
    <row r="880" customFormat="false" ht="15" hidden="false" customHeight="false" outlineLevel="0" collapsed="false">
      <c r="A880" s="23" t="s">
        <v>122</v>
      </c>
      <c r="B880" s="19" t="s">
        <v>702</v>
      </c>
      <c r="C880" s="19" t="s">
        <v>460</v>
      </c>
      <c r="D880" s="19" t="s">
        <v>35</v>
      </c>
      <c r="E880" s="22" t="s">
        <v>123</v>
      </c>
      <c r="F880" s="19"/>
      <c r="G880" s="20" t="n">
        <f aca="false">G881</f>
        <v>4512.6</v>
      </c>
      <c r="H880" s="20" t="n">
        <f aca="false">H881</f>
        <v>4512.6</v>
      </c>
    </row>
    <row r="881" customFormat="false" ht="45" hidden="false" customHeight="false" outlineLevel="0" collapsed="false">
      <c r="A881" s="23" t="s">
        <v>124</v>
      </c>
      <c r="B881" s="19" t="s">
        <v>702</v>
      </c>
      <c r="C881" s="19" t="s">
        <v>460</v>
      </c>
      <c r="D881" s="19" t="s">
        <v>35</v>
      </c>
      <c r="E881" s="22" t="s">
        <v>123</v>
      </c>
      <c r="F881" s="19" t="s">
        <v>125</v>
      </c>
      <c r="G881" s="20" t="n">
        <f aca="false">G882</f>
        <v>4512.6</v>
      </c>
      <c r="H881" s="20" t="n">
        <f aca="false">H882</f>
        <v>4512.6</v>
      </c>
    </row>
    <row r="882" customFormat="false" ht="15" hidden="false" customHeight="false" outlineLevel="0" collapsed="false">
      <c r="A882" s="23" t="s">
        <v>126</v>
      </c>
      <c r="B882" s="19" t="s">
        <v>702</v>
      </c>
      <c r="C882" s="19" t="s">
        <v>460</v>
      </c>
      <c r="D882" s="19" t="s">
        <v>35</v>
      </c>
      <c r="E882" s="22" t="s">
        <v>123</v>
      </c>
      <c r="F882" s="19" t="s">
        <v>127</v>
      </c>
      <c r="G882" s="20" t="n">
        <v>4512.6</v>
      </c>
      <c r="H882" s="20" t="n">
        <v>4512.6</v>
      </c>
    </row>
    <row r="883" customFormat="false" ht="30" hidden="false" customHeight="false" outlineLevel="0" collapsed="false">
      <c r="A883" s="21" t="s">
        <v>227</v>
      </c>
      <c r="B883" s="19" t="s">
        <v>702</v>
      </c>
      <c r="C883" s="19" t="s">
        <v>460</v>
      </c>
      <c r="D883" s="19" t="s">
        <v>35</v>
      </c>
      <c r="E883" s="22" t="s">
        <v>228</v>
      </c>
      <c r="F883" s="19"/>
      <c r="G883" s="20" t="n">
        <f aca="false">G884</f>
        <v>130</v>
      </c>
      <c r="H883" s="20" t="n">
        <f aca="false">H884</f>
        <v>130</v>
      </c>
    </row>
    <row r="884" customFormat="false" ht="30" hidden="false" customHeight="false" outlineLevel="0" collapsed="false">
      <c r="A884" s="30" t="s">
        <v>229</v>
      </c>
      <c r="B884" s="19" t="s">
        <v>702</v>
      </c>
      <c r="C884" s="19" t="s">
        <v>460</v>
      </c>
      <c r="D884" s="19" t="s">
        <v>35</v>
      </c>
      <c r="E884" s="22" t="s">
        <v>230</v>
      </c>
      <c r="F884" s="19"/>
      <c r="G884" s="20" t="n">
        <f aca="false">G885</f>
        <v>130</v>
      </c>
      <c r="H884" s="20" t="n">
        <f aca="false">H885</f>
        <v>130</v>
      </c>
    </row>
    <row r="885" customFormat="false" ht="30" hidden="false" customHeight="false" outlineLevel="0" collapsed="false">
      <c r="A885" s="28" t="s">
        <v>231</v>
      </c>
      <c r="B885" s="19" t="s">
        <v>702</v>
      </c>
      <c r="C885" s="19" t="s">
        <v>460</v>
      </c>
      <c r="D885" s="19" t="s">
        <v>35</v>
      </c>
      <c r="E885" s="22" t="s">
        <v>232</v>
      </c>
      <c r="F885" s="19"/>
      <c r="G885" s="20" t="n">
        <f aca="false">G886</f>
        <v>130</v>
      </c>
      <c r="H885" s="20" t="n">
        <f aca="false">H886</f>
        <v>130</v>
      </c>
    </row>
    <row r="886" customFormat="false" ht="45" hidden="false" customHeight="false" outlineLevel="0" collapsed="false">
      <c r="A886" s="23" t="s">
        <v>124</v>
      </c>
      <c r="B886" s="19" t="s">
        <v>702</v>
      </c>
      <c r="C886" s="19" t="s">
        <v>460</v>
      </c>
      <c r="D886" s="19" t="s">
        <v>35</v>
      </c>
      <c r="E886" s="22" t="s">
        <v>232</v>
      </c>
      <c r="F886" s="19" t="s">
        <v>125</v>
      </c>
      <c r="G886" s="20" t="n">
        <f aca="false">G887</f>
        <v>130</v>
      </c>
      <c r="H886" s="20" t="n">
        <f aca="false">H887</f>
        <v>130</v>
      </c>
    </row>
    <row r="887" customFormat="false" ht="15" hidden="false" customHeight="false" outlineLevel="0" collapsed="false">
      <c r="A887" s="23" t="s">
        <v>126</v>
      </c>
      <c r="B887" s="19" t="s">
        <v>702</v>
      </c>
      <c r="C887" s="19" t="s">
        <v>460</v>
      </c>
      <c r="D887" s="19" t="s">
        <v>35</v>
      </c>
      <c r="E887" s="22" t="s">
        <v>232</v>
      </c>
      <c r="F887" s="19" t="s">
        <v>127</v>
      </c>
      <c r="G887" s="20" t="n">
        <v>130</v>
      </c>
      <c r="H887" s="20" t="n">
        <v>130</v>
      </c>
    </row>
    <row r="888" customFormat="false" ht="30" hidden="false" customHeight="false" outlineLevel="0" collapsed="false">
      <c r="A888" s="21" t="s">
        <v>186</v>
      </c>
      <c r="B888" s="19" t="s">
        <v>702</v>
      </c>
      <c r="C888" s="19" t="s">
        <v>460</v>
      </c>
      <c r="D888" s="19" t="s">
        <v>35</v>
      </c>
      <c r="E888" s="22" t="s">
        <v>187</v>
      </c>
      <c r="F888" s="19"/>
      <c r="G888" s="20" t="n">
        <f aca="false">G889</f>
        <v>10</v>
      </c>
      <c r="H888" s="20" t="n">
        <f aca="false">H889</f>
        <v>10</v>
      </c>
    </row>
    <row r="889" customFormat="false" ht="75" hidden="false" customHeight="false" outlineLevel="0" collapsed="false">
      <c r="A889" s="30" t="s">
        <v>188</v>
      </c>
      <c r="B889" s="19" t="s">
        <v>702</v>
      </c>
      <c r="C889" s="19" t="s">
        <v>460</v>
      </c>
      <c r="D889" s="19" t="s">
        <v>35</v>
      </c>
      <c r="E889" s="22" t="s">
        <v>189</v>
      </c>
      <c r="F889" s="19"/>
      <c r="G889" s="20" t="n">
        <f aca="false">G890</f>
        <v>10</v>
      </c>
      <c r="H889" s="20" t="n">
        <f aca="false">H890</f>
        <v>10</v>
      </c>
    </row>
    <row r="890" customFormat="false" ht="45" hidden="false" customHeight="false" outlineLevel="0" collapsed="false">
      <c r="A890" s="30" t="s">
        <v>190</v>
      </c>
      <c r="B890" s="19" t="s">
        <v>702</v>
      </c>
      <c r="C890" s="19" t="s">
        <v>460</v>
      </c>
      <c r="D890" s="19" t="s">
        <v>35</v>
      </c>
      <c r="E890" s="22" t="s">
        <v>191</v>
      </c>
      <c r="F890" s="19"/>
      <c r="G890" s="20" t="n">
        <f aca="false">G891</f>
        <v>10</v>
      </c>
      <c r="H890" s="20" t="n">
        <f aca="false">H891</f>
        <v>10</v>
      </c>
    </row>
    <row r="891" customFormat="false" ht="45" hidden="false" customHeight="false" outlineLevel="0" collapsed="false">
      <c r="A891" s="23" t="s">
        <v>124</v>
      </c>
      <c r="B891" s="19" t="s">
        <v>702</v>
      </c>
      <c r="C891" s="19" t="s">
        <v>460</v>
      </c>
      <c r="D891" s="19" t="s">
        <v>35</v>
      </c>
      <c r="E891" s="22" t="s">
        <v>191</v>
      </c>
      <c r="F891" s="19" t="s">
        <v>125</v>
      </c>
      <c r="G891" s="20" t="n">
        <f aca="false">G892</f>
        <v>10</v>
      </c>
      <c r="H891" s="20" t="n">
        <f aca="false">H892</f>
        <v>10</v>
      </c>
    </row>
    <row r="892" customFormat="false" ht="15" hidden="false" customHeight="false" outlineLevel="0" collapsed="false">
      <c r="A892" s="23" t="s">
        <v>126</v>
      </c>
      <c r="B892" s="19" t="s">
        <v>702</v>
      </c>
      <c r="C892" s="19" t="s">
        <v>460</v>
      </c>
      <c r="D892" s="19" t="s">
        <v>35</v>
      </c>
      <c r="E892" s="22" t="s">
        <v>191</v>
      </c>
      <c r="F892" s="19" t="s">
        <v>127</v>
      </c>
      <c r="G892" s="20" t="n">
        <f aca="false">20-10</f>
        <v>10</v>
      </c>
      <c r="H892" s="20" t="n">
        <f aca="false">20-10</f>
        <v>10</v>
      </c>
    </row>
    <row r="893" customFormat="false" ht="15" hidden="false" customHeight="false" outlineLevel="0" collapsed="false">
      <c r="A893" s="18" t="s">
        <v>549</v>
      </c>
      <c r="B893" s="19" t="s">
        <v>702</v>
      </c>
      <c r="C893" s="19" t="s">
        <v>460</v>
      </c>
      <c r="D893" s="19" t="s">
        <v>171</v>
      </c>
      <c r="E893" s="19"/>
      <c r="F893" s="19"/>
      <c r="G893" s="20" t="n">
        <f aca="false">G894+G909</f>
        <v>25663</v>
      </c>
      <c r="H893" s="20" t="n">
        <f aca="false">H894+H909</f>
        <v>25703</v>
      </c>
    </row>
    <row r="894" customFormat="false" ht="15" hidden="false" customHeight="false" outlineLevel="0" collapsed="false">
      <c r="A894" s="21" t="s">
        <v>100</v>
      </c>
      <c r="B894" s="19" t="s">
        <v>702</v>
      </c>
      <c r="C894" s="19" t="s">
        <v>460</v>
      </c>
      <c r="D894" s="19" t="s">
        <v>171</v>
      </c>
      <c r="E894" s="22" t="s">
        <v>101</v>
      </c>
      <c r="F894" s="19"/>
      <c r="G894" s="20" t="n">
        <f aca="false">G900+G895</f>
        <v>19570</v>
      </c>
      <c r="H894" s="20" t="n">
        <f aca="false">H900+H895</f>
        <v>19610</v>
      </c>
    </row>
    <row r="895" customFormat="false" ht="45" hidden="false" customHeight="false" outlineLevel="0" collapsed="false">
      <c r="A895" s="21" t="s">
        <v>521</v>
      </c>
      <c r="B895" s="19" t="s">
        <v>702</v>
      </c>
      <c r="C895" s="19" t="s">
        <v>460</v>
      </c>
      <c r="D895" s="19" t="s">
        <v>171</v>
      </c>
      <c r="E895" s="22" t="s">
        <v>522</v>
      </c>
      <c r="F895" s="19"/>
      <c r="G895" s="20" t="n">
        <f aca="false">G896</f>
        <v>1320</v>
      </c>
      <c r="H895" s="20" t="n">
        <f aca="false">H896</f>
        <v>1320</v>
      </c>
    </row>
    <row r="896" customFormat="false" ht="60" hidden="false" customHeight="false" outlineLevel="0" collapsed="false">
      <c r="A896" s="39" t="s">
        <v>550</v>
      </c>
      <c r="B896" s="19" t="s">
        <v>702</v>
      </c>
      <c r="C896" s="19" t="s">
        <v>460</v>
      </c>
      <c r="D896" s="19" t="s">
        <v>171</v>
      </c>
      <c r="E896" s="40" t="s">
        <v>551</v>
      </c>
      <c r="F896" s="25"/>
      <c r="G896" s="20" t="n">
        <f aca="false">G897</f>
        <v>1320</v>
      </c>
      <c r="H896" s="20" t="n">
        <f aca="false">H897</f>
        <v>1320</v>
      </c>
    </row>
    <row r="897" customFormat="false" ht="30" hidden="false" customHeight="false" outlineLevel="0" collapsed="false">
      <c r="A897" s="21" t="s">
        <v>552</v>
      </c>
      <c r="B897" s="19" t="s">
        <v>702</v>
      </c>
      <c r="C897" s="19" t="s">
        <v>460</v>
      </c>
      <c r="D897" s="19" t="s">
        <v>171</v>
      </c>
      <c r="E897" s="22" t="s">
        <v>553</v>
      </c>
      <c r="F897" s="25"/>
      <c r="G897" s="20" t="n">
        <f aca="false">G898</f>
        <v>1320</v>
      </c>
      <c r="H897" s="20" t="n">
        <f aca="false">H898</f>
        <v>1320</v>
      </c>
    </row>
    <row r="898" customFormat="false" ht="30" hidden="false" customHeight="false" outlineLevel="0" collapsed="false">
      <c r="A898" s="26" t="s">
        <v>554</v>
      </c>
      <c r="B898" s="19" t="s">
        <v>702</v>
      </c>
      <c r="C898" s="19" t="s">
        <v>460</v>
      </c>
      <c r="D898" s="19" t="s">
        <v>171</v>
      </c>
      <c r="E898" s="22" t="s">
        <v>553</v>
      </c>
      <c r="F898" s="19" t="s">
        <v>555</v>
      </c>
      <c r="G898" s="20" t="n">
        <f aca="false">G899</f>
        <v>1320</v>
      </c>
      <c r="H898" s="20" t="n">
        <f aca="false">H899</f>
        <v>1320</v>
      </c>
    </row>
    <row r="899" customFormat="false" ht="15" hidden="false" customHeight="false" outlineLevel="0" collapsed="false">
      <c r="A899" s="29" t="s">
        <v>556</v>
      </c>
      <c r="B899" s="19" t="s">
        <v>702</v>
      </c>
      <c r="C899" s="19" t="s">
        <v>460</v>
      </c>
      <c r="D899" s="19" t="s">
        <v>171</v>
      </c>
      <c r="E899" s="22" t="s">
        <v>553</v>
      </c>
      <c r="F899" s="19" t="s">
        <v>557</v>
      </c>
      <c r="G899" s="20" t="n">
        <v>1320</v>
      </c>
      <c r="H899" s="20" t="n">
        <v>1320</v>
      </c>
    </row>
    <row r="900" customFormat="false" ht="15" hidden="false" customHeight="false" outlineLevel="0" collapsed="false">
      <c r="A900" s="21" t="s">
        <v>146</v>
      </c>
      <c r="B900" s="19" t="s">
        <v>702</v>
      </c>
      <c r="C900" s="19" t="s">
        <v>460</v>
      </c>
      <c r="D900" s="19" t="s">
        <v>171</v>
      </c>
      <c r="E900" s="22" t="s">
        <v>558</v>
      </c>
      <c r="F900" s="19"/>
      <c r="G900" s="20" t="n">
        <f aca="false">G901</f>
        <v>18250</v>
      </c>
      <c r="H900" s="20" t="n">
        <f aca="false">H901</f>
        <v>18290</v>
      </c>
    </row>
    <row r="901" customFormat="false" ht="45" hidden="false" customHeight="false" outlineLevel="0" collapsed="false">
      <c r="A901" s="21" t="s">
        <v>26</v>
      </c>
      <c r="B901" s="19" t="s">
        <v>702</v>
      </c>
      <c r="C901" s="19" t="s">
        <v>460</v>
      </c>
      <c r="D901" s="19" t="s">
        <v>171</v>
      </c>
      <c r="E901" s="22" t="s">
        <v>559</v>
      </c>
      <c r="F901" s="19"/>
      <c r="G901" s="20" t="n">
        <f aca="false">G902</f>
        <v>18250</v>
      </c>
      <c r="H901" s="20" t="n">
        <f aca="false">H902</f>
        <v>18290</v>
      </c>
    </row>
    <row r="902" customFormat="false" ht="30" hidden="false" customHeight="false" outlineLevel="0" collapsed="false">
      <c r="A902" s="30" t="s">
        <v>136</v>
      </c>
      <c r="B902" s="19" t="s">
        <v>702</v>
      </c>
      <c r="C902" s="19" t="s">
        <v>460</v>
      </c>
      <c r="D902" s="19" t="s">
        <v>171</v>
      </c>
      <c r="E902" s="22" t="s">
        <v>560</v>
      </c>
      <c r="F902" s="19"/>
      <c r="G902" s="20" t="n">
        <f aca="false">G903+G905+G907</f>
        <v>18250</v>
      </c>
      <c r="H902" s="20" t="n">
        <f aca="false">H903+H905+H907</f>
        <v>18290</v>
      </c>
    </row>
    <row r="903" customFormat="false" ht="75" hidden="false" customHeight="false" outlineLevel="0" collapsed="false">
      <c r="A903" s="23" t="s">
        <v>30</v>
      </c>
      <c r="B903" s="19" t="s">
        <v>702</v>
      </c>
      <c r="C903" s="19" t="s">
        <v>460</v>
      </c>
      <c r="D903" s="19" t="s">
        <v>171</v>
      </c>
      <c r="E903" s="22" t="s">
        <v>560</v>
      </c>
      <c r="F903" s="19" t="n">
        <v>100</v>
      </c>
      <c r="G903" s="20" t="n">
        <f aca="false">G904</f>
        <v>12595</v>
      </c>
      <c r="H903" s="20" t="n">
        <f aca="false">H904</f>
        <v>12595</v>
      </c>
    </row>
    <row r="904" customFormat="false" ht="30" hidden="false" customHeight="false" outlineLevel="0" collapsed="false">
      <c r="A904" s="23" t="s">
        <v>32</v>
      </c>
      <c r="B904" s="19" t="s">
        <v>702</v>
      </c>
      <c r="C904" s="19" t="s">
        <v>460</v>
      </c>
      <c r="D904" s="19" t="s">
        <v>171</v>
      </c>
      <c r="E904" s="22" t="s">
        <v>560</v>
      </c>
      <c r="F904" s="19" t="s">
        <v>33</v>
      </c>
      <c r="G904" s="20" t="n">
        <f aca="false">12720.6-125.6</f>
        <v>12595</v>
      </c>
      <c r="H904" s="20" t="n">
        <f aca="false">12720.6-125.6</f>
        <v>12595</v>
      </c>
    </row>
    <row r="905" customFormat="false" ht="30" hidden="false" customHeight="false" outlineLevel="0" collapsed="false">
      <c r="A905" s="23" t="s">
        <v>44</v>
      </c>
      <c r="B905" s="19" t="s">
        <v>702</v>
      </c>
      <c r="C905" s="19" t="s">
        <v>460</v>
      </c>
      <c r="D905" s="19" t="s">
        <v>171</v>
      </c>
      <c r="E905" s="22" t="s">
        <v>560</v>
      </c>
      <c r="F905" s="19" t="s">
        <v>45</v>
      </c>
      <c r="G905" s="20" t="n">
        <f aca="false">G906</f>
        <v>5338</v>
      </c>
      <c r="H905" s="20" t="n">
        <f aca="false">H906</f>
        <v>5378</v>
      </c>
    </row>
    <row r="906" customFormat="false" ht="45" hidden="false" customHeight="false" outlineLevel="0" collapsed="false">
      <c r="A906" s="23" t="s">
        <v>46</v>
      </c>
      <c r="B906" s="19" t="s">
        <v>702</v>
      </c>
      <c r="C906" s="19" t="s">
        <v>460</v>
      </c>
      <c r="D906" s="19" t="s">
        <v>171</v>
      </c>
      <c r="E906" s="22" t="s">
        <v>560</v>
      </c>
      <c r="F906" s="19" t="s">
        <v>47</v>
      </c>
      <c r="G906" s="20" t="n">
        <f aca="false">5532.8-194.8</f>
        <v>5338</v>
      </c>
      <c r="H906" s="20" t="n">
        <f aca="false">5683.6-305.6</f>
        <v>5378</v>
      </c>
    </row>
    <row r="907" customFormat="false" ht="15" hidden="false" customHeight="false" outlineLevel="0" collapsed="false">
      <c r="A907" s="23" t="s">
        <v>60</v>
      </c>
      <c r="B907" s="19" t="s">
        <v>702</v>
      </c>
      <c r="C907" s="19" t="s">
        <v>460</v>
      </c>
      <c r="D907" s="19" t="s">
        <v>171</v>
      </c>
      <c r="E907" s="22" t="s">
        <v>560</v>
      </c>
      <c r="F907" s="19" t="s">
        <v>61</v>
      </c>
      <c r="G907" s="20" t="n">
        <f aca="false">G908</f>
        <v>317</v>
      </c>
      <c r="H907" s="20" t="n">
        <f aca="false">H908</f>
        <v>317</v>
      </c>
    </row>
    <row r="908" customFormat="false" ht="15" hidden="false" customHeight="false" outlineLevel="0" collapsed="false">
      <c r="A908" s="26" t="s">
        <v>62</v>
      </c>
      <c r="B908" s="19" t="s">
        <v>702</v>
      </c>
      <c r="C908" s="19" t="s">
        <v>460</v>
      </c>
      <c r="D908" s="19" t="s">
        <v>171</v>
      </c>
      <c r="E908" s="22" t="s">
        <v>560</v>
      </c>
      <c r="F908" s="19" t="s">
        <v>63</v>
      </c>
      <c r="G908" s="20" t="n">
        <v>317</v>
      </c>
      <c r="H908" s="20" t="n">
        <v>317</v>
      </c>
    </row>
    <row r="909" customFormat="false" ht="30" hidden="false" customHeight="false" outlineLevel="0" collapsed="false">
      <c r="A909" s="21" t="s">
        <v>50</v>
      </c>
      <c r="B909" s="19" t="s">
        <v>702</v>
      </c>
      <c r="C909" s="19" t="s">
        <v>460</v>
      </c>
      <c r="D909" s="19" t="s">
        <v>171</v>
      </c>
      <c r="E909" s="22" t="s">
        <v>51</v>
      </c>
      <c r="F909" s="19"/>
      <c r="G909" s="20" t="n">
        <f aca="false">G910</f>
        <v>6093</v>
      </c>
      <c r="H909" s="20" t="n">
        <f aca="false">H910</f>
        <v>6093</v>
      </c>
    </row>
    <row r="910" customFormat="false" ht="30" hidden="false" customHeight="false" outlineLevel="0" collapsed="false">
      <c r="A910" s="21" t="s">
        <v>561</v>
      </c>
      <c r="B910" s="19" t="s">
        <v>702</v>
      </c>
      <c r="C910" s="19" t="s">
        <v>460</v>
      </c>
      <c r="D910" s="19" t="s">
        <v>171</v>
      </c>
      <c r="E910" s="22" t="s">
        <v>562</v>
      </c>
      <c r="F910" s="19"/>
      <c r="G910" s="20" t="n">
        <f aca="false">G911</f>
        <v>6093</v>
      </c>
      <c r="H910" s="20" t="n">
        <f aca="false">H911</f>
        <v>6093</v>
      </c>
    </row>
    <row r="911" customFormat="false" ht="60" hidden="false" customHeight="false" outlineLevel="0" collapsed="false">
      <c r="A911" s="24" t="s">
        <v>563</v>
      </c>
      <c r="B911" s="19" t="s">
        <v>702</v>
      </c>
      <c r="C911" s="19" t="s">
        <v>460</v>
      </c>
      <c r="D911" s="19" t="s">
        <v>171</v>
      </c>
      <c r="E911" s="22" t="s">
        <v>564</v>
      </c>
      <c r="F911" s="19"/>
      <c r="G911" s="20" t="n">
        <f aca="false">G912</f>
        <v>6093</v>
      </c>
      <c r="H911" s="20" t="n">
        <f aca="false">H912</f>
        <v>6093</v>
      </c>
    </row>
    <row r="912" customFormat="false" ht="30" hidden="false" customHeight="false" outlineLevel="0" collapsed="false">
      <c r="A912" s="24" t="s">
        <v>565</v>
      </c>
      <c r="B912" s="19" t="s">
        <v>702</v>
      </c>
      <c r="C912" s="19" t="s">
        <v>460</v>
      </c>
      <c r="D912" s="19" t="s">
        <v>171</v>
      </c>
      <c r="E912" s="22" t="s">
        <v>566</v>
      </c>
      <c r="F912" s="19"/>
      <c r="G912" s="20" t="n">
        <f aca="false">G913</f>
        <v>6093</v>
      </c>
      <c r="H912" s="20" t="n">
        <f aca="false">H913</f>
        <v>6093</v>
      </c>
    </row>
    <row r="913" customFormat="false" ht="30" hidden="false" customHeight="false" outlineLevel="0" collapsed="false">
      <c r="A913" s="23" t="s">
        <v>44</v>
      </c>
      <c r="B913" s="19" t="s">
        <v>702</v>
      </c>
      <c r="C913" s="19" t="s">
        <v>460</v>
      </c>
      <c r="D913" s="19" t="s">
        <v>171</v>
      </c>
      <c r="E913" s="22" t="s">
        <v>566</v>
      </c>
      <c r="F913" s="19" t="s">
        <v>45</v>
      </c>
      <c r="G913" s="20" t="n">
        <f aca="false">G914</f>
        <v>6093</v>
      </c>
      <c r="H913" s="20" t="n">
        <f aca="false">H914</f>
        <v>6093</v>
      </c>
    </row>
    <row r="914" customFormat="false" ht="45" hidden="false" customHeight="false" outlineLevel="0" collapsed="false">
      <c r="A914" s="23" t="s">
        <v>46</v>
      </c>
      <c r="B914" s="19" t="s">
        <v>702</v>
      </c>
      <c r="C914" s="19" t="s">
        <v>460</v>
      </c>
      <c r="D914" s="19" t="s">
        <v>171</v>
      </c>
      <c r="E914" s="22" t="s">
        <v>566</v>
      </c>
      <c r="F914" s="19" t="s">
        <v>47</v>
      </c>
      <c r="G914" s="20" t="n">
        <f aca="false">(3001-153)+3245</f>
        <v>6093</v>
      </c>
      <c r="H914" s="20" t="n">
        <f aca="false">(3001-153)+3245</f>
        <v>6093</v>
      </c>
    </row>
    <row r="915" customFormat="false" ht="15.6" hidden="false" customHeight="false" outlineLevel="0" collapsed="false">
      <c r="A915" s="18" t="s">
        <v>602</v>
      </c>
      <c r="B915" s="19" t="s">
        <v>702</v>
      </c>
      <c r="C915" s="19" t="s">
        <v>290</v>
      </c>
      <c r="D915" s="16"/>
      <c r="E915" s="16"/>
      <c r="F915" s="16"/>
      <c r="G915" s="20" t="n">
        <f aca="false">G916</f>
        <v>21519</v>
      </c>
      <c r="H915" s="20" t="n">
        <f aca="false">H916</f>
        <v>21519</v>
      </c>
    </row>
    <row r="916" customFormat="false" ht="15" hidden="false" customHeight="false" outlineLevel="0" collapsed="false">
      <c r="A916" s="18" t="s">
        <v>639</v>
      </c>
      <c r="B916" s="19" t="s">
        <v>702</v>
      </c>
      <c r="C916" s="19" t="s">
        <v>290</v>
      </c>
      <c r="D916" s="19" t="s">
        <v>49</v>
      </c>
      <c r="E916" s="19"/>
      <c r="F916" s="19"/>
      <c r="G916" s="20" t="n">
        <f aca="false">G917</f>
        <v>21519</v>
      </c>
      <c r="H916" s="20" t="n">
        <f aca="false">H917</f>
        <v>21519</v>
      </c>
    </row>
    <row r="917" customFormat="false" ht="15" hidden="false" customHeight="false" outlineLevel="0" collapsed="false">
      <c r="A917" s="21" t="s">
        <v>100</v>
      </c>
      <c r="B917" s="19" t="s">
        <v>702</v>
      </c>
      <c r="C917" s="19" t="s">
        <v>290</v>
      </c>
      <c r="D917" s="19" t="s">
        <v>49</v>
      </c>
      <c r="E917" s="22" t="s">
        <v>101</v>
      </c>
      <c r="F917" s="19"/>
      <c r="G917" s="20" t="n">
        <f aca="false">G918</f>
        <v>21519</v>
      </c>
      <c r="H917" s="20" t="n">
        <f aca="false">H918</f>
        <v>21519</v>
      </c>
    </row>
    <row r="918" customFormat="false" ht="15" hidden="false" customHeight="false" outlineLevel="0" collapsed="false">
      <c r="A918" s="21" t="s">
        <v>102</v>
      </c>
      <c r="B918" s="19" t="s">
        <v>702</v>
      </c>
      <c r="C918" s="19" t="s">
        <v>290</v>
      </c>
      <c r="D918" s="19" t="s">
        <v>49</v>
      </c>
      <c r="E918" s="22" t="s">
        <v>103</v>
      </c>
      <c r="F918" s="19"/>
      <c r="G918" s="20" t="n">
        <f aca="false">G919</f>
        <v>21519</v>
      </c>
      <c r="H918" s="20" t="n">
        <f aca="false">H919</f>
        <v>21519</v>
      </c>
    </row>
    <row r="919" customFormat="false" ht="60" hidden="false" customHeight="false" outlineLevel="0" collapsed="false">
      <c r="A919" s="21" t="s">
        <v>104</v>
      </c>
      <c r="B919" s="19" t="s">
        <v>702</v>
      </c>
      <c r="C919" s="19" t="s">
        <v>290</v>
      </c>
      <c r="D919" s="19" t="s">
        <v>49</v>
      </c>
      <c r="E919" s="22" t="s">
        <v>105</v>
      </c>
      <c r="F919" s="19"/>
      <c r="G919" s="20" t="n">
        <f aca="false">G920</f>
        <v>21519</v>
      </c>
      <c r="H919" s="20" t="n">
        <f aca="false">H920</f>
        <v>21519</v>
      </c>
    </row>
    <row r="920" customFormat="false" ht="75" hidden="false" customHeight="false" outlineLevel="0" collapsed="false">
      <c r="A920" s="30" t="s">
        <v>106</v>
      </c>
      <c r="B920" s="19" t="s">
        <v>702</v>
      </c>
      <c r="C920" s="19" t="s">
        <v>290</v>
      </c>
      <c r="D920" s="19" t="s">
        <v>49</v>
      </c>
      <c r="E920" s="22" t="s">
        <v>107</v>
      </c>
      <c r="F920" s="19"/>
      <c r="G920" s="20" t="n">
        <f aca="false">G921+G923</f>
        <v>21519</v>
      </c>
      <c r="H920" s="20" t="n">
        <f aca="false">H921+H923</f>
        <v>21519</v>
      </c>
    </row>
    <row r="921" customFormat="false" ht="30" hidden="false" customHeight="false" outlineLevel="0" collapsed="false">
      <c r="A921" s="23" t="s">
        <v>44</v>
      </c>
      <c r="B921" s="19" t="s">
        <v>702</v>
      </c>
      <c r="C921" s="19" t="s">
        <v>290</v>
      </c>
      <c r="D921" s="19" t="s">
        <v>49</v>
      </c>
      <c r="E921" s="22" t="s">
        <v>107</v>
      </c>
      <c r="F921" s="19" t="s">
        <v>45</v>
      </c>
      <c r="G921" s="20" t="n">
        <f aca="false">G922</f>
        <v>213</v>
      </c>
      <c r="H921" s="20" t="n">
        <f aca="false">H922</f>
        <v>213</v>
      </c>
    </row>
    <row r="922" customFormat="false" ht="45" hidden="false" customHeight="false" outlineLevel="0" collapsed="false">
      <c r="A922" s="23" t="s">
        <v>46</v>
      </c>
      <c r="B922" s="19" t="s">
        <v>702</v>
      </c>
      <c r="C922" s="19" t="s">
        <v>290</v>
      </c>
      <c r="D922" s="19" t="s">
        <v>49</v>
      </c>
      <c r="E922" s="22" t="s">
        <v>107</v>
      </c>
      <c r="F922" s="19" t="s">
        <v>47</v>
      </c>
      <c r="G922" s="20" t="n">
        <v>213</v>
      </c>
      <c r="H922" s="20" t="n">
        <v>213</v>
      </c>
    </row>
    <row r="923" customFormat="false" ht="30" hidden="false" customHeight="false" outlineLevel="0" collapsed="false">
      <c r="A923" s="26" t="s">
        <v>554</v>
      </c>
      <c r="B923" s="19" t="s">
        <v>702</v>
      </c>
      <c r="C923" s="19" t="s">
        <v>290</v>
      </c>
      <c r="D923" s="19" t="s">
        <v>49</v>
      </c>
      <c r="E923" s="22" t="s">
        <v>107</v>
      </c>
      <c r="F923" s="19" t="s">
        <v>555</v>
      </c>
      <c r="G923" s="20" t="n">
        <f aca="false">G924</f>
        <v>21306</v>
      </c>
      <c r="H923" s="20" t="n">
        <f aca="false">H924</f>
        <v>21306</v>
      </c>
    </row>
    <row r="924" customFormat="false" ht="30" hidden="false" customHeight="false" outlineLevel="0" collapsed="false">
      <c r="A924" s="29" t="s">
        <v>608</v>
      </c>
      <c r="B924" s="19" t="s">
        <v>702</v>
      </c>
      <c r="C924" s="19" t="s">
        <v>290</v>
      </c>
      <c r="D924" s="19" t="s">
        <v>49</v>
      </c>
      <c r="E924" s="22" t="s">
        <v>107</v>
      </c>
      <c r="F924" s="19" t="s">
        <v>609</v>
      </c>
      <c r="G924" s="20" t="n">
        <v>21306</v>
      </c>
      <c r="H924" s="20" t="n">
        <v>21306</v>
      </c>
    </row>
    <row r="925" customFormat="false" ht="31.2" hidden="false" customHeight="false" outlineLevel="0" collapsed="false">
      <c r="A925" s="15" t="s">
        <v>703</v>
      </c>
      <c r="B925" s="16" t="s">
        <v>704</v>
      </c>
      <c r="C925" s="16"/>
      <c r="D925" s="16"/>
      <c r="E925" s="16"/>
      <c r="F925" s="16"/>
      <c r="G925" s="17" t="n">
        <f aca="false">G926+G938</f>
        <v>26080</v>
      </c>
      <c r="H925" s="17" t="n">
        <f aca="false">H926+H938</f>
        <v>25680</v>
      </c>
    </row>
    <row r="926" customFormat="false" ht="15" hidden="false" customHeight="false" outlineLevel="0" collapsed="false">
      <c r="A926" s="18" t="s">
        <v>18</v>
      </c>
      <c r="B926" s="19" t="s">
        <v>704</v>
      </c>
      <c r="C926" s="19" t="s">
        <v>19</v>
      </c>
      <c r="D926" s="19"/>
      <c r="E926" s="19"/>
      <c r="F926" s="19"/>
      <c r="G926" s="20" t="n">
        <f aca="false">G927</f>
        <v>12180</v>
      </c>
      <c r="H926" s="20" t="n">
        <f aca="false">H927</f>
        <v>12180</v>
      </c>
    </row>
    <row r="927" customFormat="false" ht="45" hidden="false" customHeight="false" outlineLevel="0" collapsed="false">
      <c r="A927" s="18" t="s">
        <v>76</v>
      </c>
      <c r="B927" s="19" t="s">
        <v>704</v>
      </c>
      <c r="C927" s="19" t="s">
        <v>19</v>
      </c>
      <c r="D927" s="19" t="s">
        <v>77</v>
      </c>
      <c r="E927" s="19"/>
      <c r="F927" s="19"/>
      <c r="G927" s="20" t="n">
        <f aca="false">G928</f>
        <v>12180</v>
      </c>
      <c r="H927" s="20" t="n">
        <f aca="false">H928</f>
        <v>12180</v>
      </c>
    </row>
    <row r="928" customFormat="false" ht="30" hidden="false" customHeight="false" outlineLevel="0" collapsed="false">
      <c r="A928" s="21" t="s">
        <v>22</v>
      </c>
      <c r="B928" s="19" t="s">
        <v>704</v>
      </c>
      <c r="C928" s="19" t="s">
        <v>19</v>
      </c>
      <c r="D928" s="19" t="s">
        <v>77</v>
      </c>
      <c r="E928" s="19" t="s">
        <v>23</v>
      </c>
      <c r="F928" s="19"/>
      <c r="G928" s="20" t="n">
        <f aca="false">G929</f>
        <v>12180</v>
      </c>
      <c r="H928" s="20" t="n">
        <f aca="false">H929</f>
        <v>12180</v>
      </c>
    </row>
    <row r="929" customFormat="false" ht="15" hidden="false" customHeight="false" outlineLevel="0" collapsed="false">
      <c r="A929" s="21" t="s">
        <v>24</v>
      </c>
      <c r="B929" s="19" t="s">
        <v>704</v>
      </c>
      <c r="C929" s="19" t="s">
        <v>19</v>
      </c>
      <c r="D929" s="19" t="s">
        <v>77</v>
      </c>
      <c r="E929" s="19" t="s">
        <v>25</v>
      </c>
      <c r="F929" s="19"/>
      <c r="G929" s="20" t="n">
        <f aca="false">G930</f>
        <v>12180</v>
      </c>
      <c r="H929" s="20" t="n">
        <f aca="false">H930</f>
        <v>12180</v>
      </c>
    </row>
    <row r="930" customFormat="false" ht="45" hidden="false" customHeight="false" outlineLevel="0" collapsed="false">
      <c r="A930" s="21" t="s">
        <v>26</v>
      </c>
      <c r="B930" s="19" t="s">
        <v>704</v>
      </c>
      <c r="C930" s="19" t="s">
        <v>19</v>
      </c>
      <c r="D930" s="19" t="s">
        <v>77</v>
      </c>
      <c r="E930" s="19" t="s">
        <v>27</v>
      </c>
      <c r="F930" s="19"/>
      <c r="G930" s="20" t="n">
        <f aca="false">G931</f>
        <v>12180</v>
      </c>
      <c r="H930" s="20" t="n">
        <f aca="false">H931</f>
        <v>12180</v>
      </c>
    </row>
    <row r="931" customFormat="false" ht="15" hidden="false" customHeight="false" outlineLevel="0" collapsed="false">
      <c r="A931" s="24" t="s">
        <v>78</v>
      </c>
      <c r="B931" s="19" t="s">
        <v>704</v>
      </c>
      <c r="C931" s="19" t="s">
        <v>19</v>
      </c>
      <c r="D931" s="19" t="s">
        <v>77</v>
      </c>
      <c r="E931" s="22" t="s">
        <v>79</v>
      </c>
      <c r="F931" s="19"/>
      <c r="G931" s="20" t="n">
        <f aca="false">G932+G934+G936</f>
        <v>12180</v>
      </c>
      <c r="H931" s="20" t="n">
        <f aca="false">H932+H934+H936</f>
        <v>12180</v>
      </c>
    </row>
    <row r="932" customFormat="false" ht="75" hidden="false" customHeight="false" outlineLevel="0" collapsed="false">
      <c r="A932" s="23" t="s">
        <v>30</v>
      </c>
      <c r="B932" s="19" t="s">
        <v>704</v>
      </c>
      <c r="C932" s="19" t="s">
        <v>19</v>
      </c>
      <c r="D932" s="19" t="s">
        <v>77</v>
      </c>
      <c r="E932" s="22" t="s">
        <v>79</v>
      </c>
      <c r="F932" s="19" t="s">
        <v>31</v>
      </c>
      <c r="G932" s="20" t="n">
        <f aca="false">G933</f>
        <v>10992</v>
      </c>
      <c r="H932" s="20" t="n">
        <f aca="false">H933</f>
        <v>10992</v>
      </c>
    </row>
    <row r="933" customFormat="false" ht="30" hidden="false" customHeight="false" outlineLevel="0" collapsed="false">
      <c r="A933" s="23" t="s">
        <v>32</v>
      </c>
      <c r="B933" s="19" t="s">
        <v>704</v>
      </c>
      <c r="C933" s="19" t="s">
        <v>19</v>
      </c>
      <c r="D933" s="19" t="s">
        <v>77</v>
      </c>
      <c r="E933" s="22" t="s">
        <v>79</v>
      </c>
      <c r="F933" s="19" t="s">
        <v>33</v>
      </c>
      <c r="G933" s="20" t="n">
        <v>10992</v>
      </c>
      <c r="H933" s="20" t="n">
        <v>10992</v>
      </c>
    </row>
    <row r="934" customFormat="false" ht="30" hidden="false" customHeight="false" outlineLevel="0" collapsed="false">
      <c r="A934" s="23" t="s">
        <v>44</v>
      </c>
      <c r="B934" s="19" t="s">
        <v>704</v>
      </c>
      <c r="C934" s="19" t="s">
        <v>19</v>
      </c>
      <c r="D934" s="19" t="s">
        <v>77</v>
      </c>
      <c r="E934" s="22" t="s">
        <v>79</v>
      </c>
      <c r="F934" s="19" t="s">
        <v>45</v>
      </c>
      <c r="G934" s="20" t="n">
        <f aca="false">G935</f>
        <v>1173</v>
      </c>
      <c r="H934" s="20" t="n">
        <f aca="false">H935</f>
        <v>1173</v>
      </c>
    </row>
    <row r="935" customFormat="false" ht="45" hidden="false" customHeight="false" outlineLevel="0" collapsed="false">
      <c r="A935" s="23" t="s">
        <v>46</v>
      </c>
      <c r="B935" s="19" t="s">
        <v>704</v>
      </c>
      <c r="C935" s="19" t="s">
        <v>19</v>
      </c>
      <c r="D935" s="19" t="s">
        <v>77</v>
      </c>
      <c r="E935" s="22" t="s">
        <v>79</v>
      </c>
      <c r="F935" s="19" t="s">
        <v>47</v>
      </c>
      <c r="G935" s="20" t="n">
        <v>1173</v>
      </c>
      <c r="H935" s="20" t="n">
        <v>1173</v>
      </c>
    </row>
    <row r="936" customFormat="false" ht="15" hidden="false" customHeight="false" outlineLevel="0" collapsed="false">
      <c r="A936" s="23" t="s">
        <v>60</v>
      </c>
      <c r="B936" s="19" t="s">
        <v>704</v>
      </c>
      <c r="C936" s="19" t="s">
        <v>19</v>
      </c>
      <c r="D936" s="19" t="s">
        <v>77</v>
      </c>
      <c r="E936" s="22" t="s">
        <v>79</v>
      </c>
      <c r="F936" s="19" t="s">
        <v>61</v>
      </c>
      <c r="G936" s="20" t="n">
        <f aca="false">G937</f>
        <v>15</v>
      </c>
      <c r="H936" s="20" t="n">
        <f aca="false">H937</f>
        <v>15</v>
      </c>
    </row>
    <row r="937" customFormat="false" ht="15" hidden="false" customHeight="false" outlineLevel="0" collapsed="false">
      <c r="A937" s="26" t="s">
        <v>62</v>
      </c>
      <c r="B937" s="19" t="s">
        <v>704</v>
      </c>
      <c r="C937" s="19" t="s">
        <v>19</v>
      </c>
      <c r="D937" s="19" t="s">
        <v>77</v>
      </c>
      <c r="E937" s="22" t="s">
        <v>79</v>
      </c>
      <c r="F937" s="19" t="s">
        <v>63</v>
      </c>
      <c r="G937" s="20" t="n">
        <v>15</v>
      </c>
      <c r="H937" s="20" t="n">
        <v>15</v>
      </c>
    </row>
    <row r="938" customFormat="false" ht="30" hidden="false" customHeight="false" outlineLevel="0" collapsed="false">
      <c r="A938" s="18" t="s">
        <v>673</v>
      </c>
      <c r="B938" s="19" t="s">
        <v>704</v>
      </c>
      <c r="C938" s="19" t="s">
        <v>91</v>
      </c>
      <c r="D938" s="19"/>
      <c r="E938" s="53"/>
      <c r="F938" s="53"/>
      <c r="G938" s="20" t="n">
        <f aca="false">G939</f>
        <v>13900</v>
      </c>
      <c r="H938" s="20" t="n">
        <f aca="false">H939</f>
        <v>13500</v>
      </c>
    </row>
    <row r="939" customFormat="false" ht="30" hidden="false" customHeight="false" outlineLevel="0" collapsed="false">
      <c r="A939" s="18" t="s">
        <v>674</v>
      </c>
      <c r="B939" s="19" t="s">
        <v>704</v>
      </c>
      <c r="C939" s="19" t="s">
        <v>91</v>
      </c>
      <c r="D939" s="19" t="s">
        <v>19</v>
      </c>
      <c r="E939" s="53"/>
      <c r="F939" s="53"/>
      <c r="G939" s="20" t="n">
        <f aca="false">G940</f>
        <v>13900</v>
      </c>
      <c r="H939" s="20" t="n">
        <f aca="false">H940</f>
        <v>13500</v>
      </c>
    </row>
    <row r="940" customFormat="false" ht="30" hidden="false" customHeight="false" outlineLevel="0" collapsed="false">
      <c r="A940" s="21" t="s">
        <v>22</v>
      </c>
      <c r="B940" s="19" t="s">
        <v>704</v>
      </c>
      <c r="C940" s="19" t="s">
        <v>91</v>
      </c>
      <c r="D940" s="19" t="s">
        <v>19</v>
      </c>
      <c r="E940" s="19" t="s">
        <v>23</v>
      </c>
      <c r="F940" s="53"/>
      <c r="G940" s="20" t="n">
        <f aca="false">G941</f>
        <v>13900</v>
      </c>
      <c r="H940" s="20" t="n">
        <f aca="false">H941</f>
        <v>13500</v>
      </c>
    </row>
    <row r="941" customFormat="false" ht="30" hidden="false" customHeight="false" outlineLevel="0" collapsed="false">
      <c r="A941" s="21" t="s">
        <v>675</v>
      </c>
      <c r="B941" s="19" t="s">
        <v>704</v>
      </c>
      <c r="C941" s="19" t="s">
        <v>91</v>
      </c>
      <c r="D941" s="19" t="s">
        <v>19</v>
      </c>
      <c r="E941" s="19" t="s">
        <v>676</v>
      </c>
      <c r="F941" s="19"/>
      <c r="G941" s="20" t="n">
        <f aca="false">G942</f>
        <v>13900</v>
      </c>
      <c r="H941" s="20" t="n">
        <f aca="false">H942</f>
        <v>13500</v>
      </c>
    </row>
    <row r="942" customFormat="false" ht="30" hidden="false" customHeight="false" outlineLevel="0" collapsed="false">
      <c r="A942" s="30" t="s">
        <v>677</v>
      </c>
      <c r="B942" s="19" t="s">
        <v>704</v>
      </c>
      <c r="C942" s="19" t="s">
        <v>91</v>
      </c>
      <c r="D942" s="19" t="s">
        <v>19</v>
      </c>
      <c r="E942" s="19" t="s">
        <v>678</v>
      </c>
      <c r="F942" s="19"/>
      <c r="G942" s="20" t="n">
        <f aca="false">G943</f>
        <v>13900</v>
      </c>
      <c r="H942" s="20" t="n">
        <f aca="false">H943</f>
        <v>13500</v>
      </c>
    </row>
    <row r="943" customFormat="false" ht="15" hidden="false" customHeight="false" outlineLevel="0" collapsed="false">
      <c r="A943" s="21" t="s">
        <v>679</v>
      </c>
      <c r="B943" s="19" t="s">
        <v>704</v>
      </c>
      <c r="C943" s="19" t="s">
        <v>91</v>
      </c>
      <c r="D943" s="19" t="s">
        <v>19</v>
      </c>
      <c r="E943" s="22" t="s">
        <v>680</v>
      </c>
      <c r="F943" s="19"/>
      <c r="G943" s="20" t="n">
        <f aca="false">G944</f>
        <v>13900</v>
      </c>
      <c r="H943" s="20" t="n">
        <f aca="false">H944</f>
        <v>13500</v>
      </c>
    </row>
    <row r="944" customFormat="false" ht="30" hidden="false" customHeight="false" outlineLevel="0" collapsed="false">
      <c r="A944" s="18" t="s">
        <v>681</v>
      </c>
      <c r="B944" s="19" t="s">
        <v>704</v>
      </c>
      <c r="C944" s="19" t="s">
        <v>91</v>
      </c>
      <c r="D944" s="19" t="s">
        <v>19</v>
      </c>
      <c r="E944" s="22" t="s">
        <v>680</v>
      </c>
      <c r="F944" s="19" t="s">
        <v>682</v>
      </c>
      <c r="G944" s="20" t="n">
        <f aca="false">G945</f>
        <v>13900</v>
      </c>
      <c r="H944" s="20" t="n">
        <f aca="false">H945</f>
        <v>13500</v>
      </c>
    </row>
    <row r="945" customFormat="false" ht="15" hidden="false" customHeight="false" outlineLevel="0" collapsed="false">
      <c r="A945" s="18" t="s">
        <v>683</v>
      </c>
      <c r="B945" s="19" t="s">
        <v>704</v>
      </c>
      <c r="C945" s="19" t="s">
        <v>91</v>
      </c>
      <c r="D945" s="19" t="s">
        <v>19</v>
      </c>
      <c r="E945" s="22" t="s">
        <v>680</v>
      </c>
      <c r="F945" s="19" t="s">
        <v>684</v>
      </c>
      <c r="G945" s="20" t="n">
        <v>13900</v>
      </c>
      <c r="H945" s="20" t="n">
        <v>13500</v>
      </c>
    </row>
    <row r="946" customFormat="false" ht="31.2" hidden="false" customHeight="false" outlineLevel="0" collapsed="false">
      <c r="A946" s="15" t="s">
        <v>705</v>
      </c>
      <c r="B946" s="16" t="s">
        <v>706</v>
      </c>
      <c r="C946" s="16"/>
      <c r="D946" s="16"/>
      <c r="E946" s="16"/>
      <c r="F946" s="16"/>
      <c r="G946" s="17" t="n">
        <f aca="false">G947</f>
        <v>5280</v>
      </c>
      <c r="H946" s="17" t="n">
        <f aca="false">H947</f>
        <v>5310</v>
      </c>
    </row>
    <row r="947" customFormat="false" ht="15" hidden="false" customHeight="false" outlineLevel="0" collapsed="false">
      <c r="A947" s="26" t="s">
        <v>18</v>
      </c>
      <c r="B947" s="19" t="s">
        <v>706</v>
      </c>
      <c r="C947" s="19" t="s">
        <v>19</v>
      </c>
      <c r="D947" s="19"/>
      <c r="E947" s="19"/>
      <c r="F947" s="19"/>
      <c r="G947" s="20" t="n">
        <f aca="false">G948</f>
        <v>5280</v>
      </c>
      <c r="H947" s="20" t="n">
        <f aca="false">H948</f>
        <v>5310</v>
      </c>
    </row>
    <row r="948" customFormat="false" ht="45" hidden="false" customHeight="false" outlineLevel="0" collapsed="false">
      <c r="A948" s="26" t="s">
        <v>76</v>
      </c>
      <c r="B948" s="19" t="s">
        <v>706</v>
      </c>
      <c r="C948" s="19" t="s">
        <v>19</v>
      </c>
      <c r="D948" s="19" t="s">
        <v>77</v>
      </c>
      <c r="E948" s="19"/>
      <c r="F948" s="19"/>
      <c r="G948" s="20" t="n">
        <f aca="false">G949</f>
        <v>5280</v>
      </c>
      <c r="H948" s="20" t="n">
        <f aca="false">H949</f>
        <v>5310</v>
      </c>
    </row>
    <row r="949" customFormat="false" ht="45" hidden="false" customHeight="false" outlineLevel="0" collapsed="false">
      <c r="A949" s="21" t="s">
        <v>36</v>
      </c>
      <c r="B949" s="19" t="s">
        <v>706</v>
      </c>
      <c r="C949" s="19" t="s">
        <v>19</v>
      </c>
      <c r="D949" s="19" t="s">
        <v>77</v>
      </c>
      <c r="E949" s="22" t="s">
        <v>37</v>
      </c>
      <c r="F949" s="19"/>
      <c r="G949" s="20" t="n">
        <f aca="false">G950+G953</f>
        <v>5280</v>
      </c>
      <c r="H949" s="20" t="n">
        <f aca="false">H950+H953</f>
        <v>5310</v>
      </c>
    </row>
    <row r="950" customFormat="false" ht="15" hidden="false" customHeight="false" outlineLevel="0" collapsed="false">
      <c r="A950" s="24" t="s">
        <v>80</v>
      </c>
      <c r="B950" s="19" t="s">
        <v>706</v>
      </c>
      <c r="C950" s="19" t="s">
        <v>19</v>
      </c>
      <c r="D950" s="19" t="s">
        <v>77</v>
      </c>
      <c r="E950" s="27" t="s">
        <v>81</v>
      </c>
      <c r="F950" s="19"/>
      <c r="G950" s="20" t="n">
        <f aca="false">G951</f>
        <v>1759.9</v>
      </c>
      <c r="H950" s="20" t="n">
        <f aca="false">H951</f>
        <v>1759.9</v>
      </c>
    </row>
    <row r="951" customFormat="false" ht="75" hidden="false" customHeight="false" outlineLevel="0" collapsed="false">
      <c r="A951" s="23" t="s">
        <v>30</v>
      </c>
      <c r="B951" s="19" t="s">
        <v>706</v>
      </c>
      <c r="C951" s="19" t="s">
        <v>19</v>
      </c>
      <c r="D951" s="19" t="s">
        <v>77</v>
      </c>
      <c r="E951" s="27" t="s">
        <v>81</v>
      </c>
      <c r="F951" s="19" t="s">
        <v>31</v>
      </c>
      <c r="G951" s="20" t="n">
        <f aca="false">G952</f>
        <v>1759.9</v>
      </c>
      <c r="H951" s="20" t="n">
        <f aca="false">H952</f>
        <v>1759.9</v>
      </c>
    </row>
    <row r="952" customFormat="false" ht="30" hidden="false" customHeight="false" outlineLevel="0" collapsed="false">
      <c r="A952" s="23" t="s">
        <v>32</v>
      </c>
      <c r="B952" s="19" t="s">
        <v>706</v>
      </c>
      <c r="C952" s="19" t="s">
        <v>19</v>
      </c>
      <c r="D952" s="19" t="s">
        <v>77</v>
      </c>
      <c r="E952" s="27" t="s">
        <v>81</v>
      </c>
      <c r="F952" s="19" t="s">
        <v>33</v>
      </c>
      <c r="G952" s="20" t="n">
        <v>1759.9</v>
      </c>
      <c r="H952" s="20" t="n">
        <v>1759.9</v>
      </c>
    </row>
    <row r="953" customFormat="false" ht="30" hidden="false" customHeight="false" outlineLevel="0" collapsed="false">
      <c r="A953" s="24" t="s">
        <v>82</v>
      </c>
      <c r="B953" s="19" t="s">
        <v>706</v>
      </c>
      <c r="C953" s="19" t="s">
        <v>19</v>
      </c>
      <c r="D953" s="19" t="s">
        <v>77</v>
      </c>
      <c r="E953" s="27" t="s">
        <v>83</v>
      </c>
      <c r="F953" s="19"/>
      <c r="G953" s="20" t="n">
        <f aca="false">G954+G956+G958</f>
        <v>3520.1</v>
      </c>
      <c r="H953" s="20" t="n">
        <f aca="false">H954+H956+H958</f>
        <v>3550.1</v>
      </c>
    </row>
    <row r="954" customFormat="false" ht="75" hidden="false" customHeight="false" outlineLevel="0" collapsed="false">
      <c r="A954" s="23" t="s">
        <v>30</v>
      </c>
      <c r="B954" s="19" t="s">
        <v>706</v>
      </c>
      <c r="C954" s="19" t="s">
        <v>19</v>
      </c>
      <c r="D954" s="19" t="s">
        <v>77</v>
      </c>
      <c r="E954" s="27" t="s">
        <v>83</v>
      </c>
      <c r="F954" s="19" t="s">
        <v>31</v>
      </c>
      <c r="G954" s="20" t="n">
        <f aca="false">G955</f>
        <v>3002.7</v>
      </c>
      <c r="H954" s="20" t="n">
        <f aca="false">H955</f>
        <v>3002.7</v>
      </c>
    </row>
    <row r="955" customFormat="false" ht="30" hidden="false" customHeight="false" outlineLevel="0" collapsed="false">
      <c r="A955" s="23" t="s">
        <v>32</v>
      </c>
      <c r="B955" s="19" t="s">
        <v>706</v>
      </c>
      <c r="C955" s="19" t="s">
        <v>19</v>
      </c>
      <c r="D955" s="19" t="s">
        <v>77</v>
      </c>
      <c r="E955" s="27" t="s">
        <v>83</v>
      </c>
      <c r="F955" s="19" t="s">
        <v>33</v>
      </c>
      <c r="G955" s="20" t="n">
        <f aca="false">3034.7-32</f>
        <v>3002.7</v>
      </c>
      <c r="H955" s="20" t="n">
        <f aca="false">3034.7-32</f>
        <v>3002.7</v>
      </c>
    </row>
    <row r="956" customFormat="false" ht="30" hidden="false" customHeight="false" outlineLevel="0" collapsed="false">
      <c r="A956" s="23" t="s">
        <v>44</v>
      </c>
      <c r="B956" s="19" t="s">
        <v>706</v>
      </c>
      <c r="C956" s="19" t="s">
        <v>19</v>
      </c>
      <c r="D956" s="19" t="s">
        <v>77</v>
      </c>
      <c r="E956" s="27" t="s">
        <v>83</v>
      </c>
      <c r="F956" s="19" t="s">
        <v>45</v>
      </c>
      <c r="G956" s="20" t="n">
        <f aca="false">G957</f>
        <v>433.4</v>
      </c>
      <c r="H956" s="20" t="n">
        <f aca="false">H957</f>
        <v>463.4</v>
      </c>
    </row>
    <row r="957" customFormat="false" ht="45" hidden="false" customHeight="false" outlineLevel="0" collapsed="false">
      <c r="A957" s="23" t="s">
        <v>46</v>
      </c>
      <c r="B957" s="19" t="s">
        <v>706</v>
      </c>
      <c r="C957" s="19" t="s">
        <v>19</v>
      </c>
      <c r="D957" s="19" t="s">
        <v>77</v>
      </c>
      <c r="E957" s="27" t="s">
        <v>83</v>
      </c>
      <c r="F957" s="19" t="s">
        <v>47</v>
      </c>
      <c r="G957" s="20" t="n">
        <f aca="false">497.1-63.7</f>
        <v>433.4</v>
      </c>
      <c r="H957" s="20" t="n">
        <f aca="false">513.6-50.2</f>
        <v>463.4</v>
      </c>
    </row>
    <row r="958" customFormat="false" ht="15" hidden="false" customHeight="false" outlineLevel="0" collapsed="false">
      <c r="A958" s="23" t="s">
        <v>60</v>
      </c>
      <c r="B958" s="19" t="s">
        <v>706</v>
      </c>
      <c r="C958" s="19" t="s">
        <v>19</v>
      </c>
      <c r="D958" s="19" t="s">
        <v>77</v>
      </c>
      <c r="E958" s="27" t="s">
        <v>83</v>
      </c>
      <c r="F958" s="19" t="s">
        <v>61</v>
      </c>
      <c r="G958" s="20" t="n">
        <f aca="false">G959</f>
        <v>84</v>
      </c>
      <c r="H958" s="20" t="n">
        <f aca="false">H959</f>
        <v>84</v>
      </c>
    </row>
    <row r="959" customFormat="false" ht="15" hidden="false" customHeight="false" outlineLevel="0" collapsed="false">
      <c r="A959" s="26" t="s">
        <v>62</v>
      </c>
      <c r="B959" s="19" t="s">
        <v>706</v>
      </c>
      <c r="C959" s="19" t="s">
        <v>19</v>
      </c>
      <c r="D959" s="19" t="s">
        <v>77</v>
      </c>
      <c r="E959" s="27" t="s">
        <v>83</v>
      </c>
      <c r="F959" s="19" t="s">
        <v>63</v>
      </c>
      <c r="G959" s="20" t="n">
        <v>84</v>
      </c>
      <c r="H959" s="20" t="n">
        <v>84</v>
      </c>
    </row>
    <row r="960" customFormat="false" ht="15.6" hidden="false" customHeight="false" outlineLevel="0" collapsed="false">
      <c r="A960" s="58" t="s">
        <v>685</v>
      </c>
      <c r="B960" s="59"/>
      <c r="C960" s="59"/>
      <c r="D960" s="59"/>
      <c r="E960" s="16"/>
      <c r="F960" s="59"/>
      <c r="G960" s="17" t="n">
        <f aca="false">G24+G39+G728+G925+G946</f>
        <v>2837263.7</v>
      </c>
      <c r="H960" s="17" t="n">
        <f aca="false">H24+H39+H728+H925+H946</f>
        <v>2320670.5</v>
      </c>
    </row>
  </sheetData>
  <mergeCells count="22">
    <mergeCell ref="B3:G3"/>
    <mergeCell ref="B4:G4"/>
    <mergeCell ref="C5:G5"/>
    <mergeCell ref="B6:G6"/>
    <mergeCell ref="B7:G7"/>
    <mergeCell ref="A8:G8"/>
    <mergeCell ref="B9:G9"/>
    <mergeCell ref="B12:H12"/>
    <mergeCell ref="B13:H13"/>
    <mergeCell ref="B14:H14"/>
    <mergeCell ref="B15:H15"/>
    <mergeCell ref="B16:H16"/>
    <mergeCell ref="A18:H18"/>
    <mergeCell ref="A21:A23"/>
    <mergeCell ref="B21:B23"/>
    <mergeCell ref="C21:C23"/>
    <mergeCell ref="D21:D23"/>
    <mergeCell ref="E21:E23"/>
    <mergeCell ref="F21:F23"/>
    <mergeCell ref="G21:H21"/>
    <mergeCell ref="G22:G23"/>
    <mergeCell ref="H22:H23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100" firstPageNumber="0" fitToWidth="1" fitToHeight="4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67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112.78"/>
    <col collapsed="false" customWidth="true" hidden="false" outlineLevel="0" max="2" min="2" style="1" width="16"/>
    <col collapsed="false" customWidth="true" hidden="false" outlineLevel="0" max="3" min="3" style="1" width="12.89"/>
    <col collapsed="false" customWidth="true" hidden="false" outlineLevel="0" max="4" min="4" style="1" width="15"/>
    <col collapsed="false" customWidth="true" hidden="false" outlineLevel="0" max="5" min="5" style="1" width="15.66"/>
    <col collapsed="false" customWidth="true" hidden="false" outlineLevel="0" max="1025" min="6" style="1" width="8.89"/>
  </cols>
  <sheetData>
    <row r="2" customFormat="false" ht="15" hidden="false" customHeight="false" outlineLevel="0" collapsed="false">
      <c r="A2" s="2"/>
      <c r="B2" s="3" t="s">
        <v>707</v>
      </c>
      <c r="C2" s="3"/>
      <c r="D2" s="3"/>
    </row>
    <row r="3" customFormat="false" ht="15.6" hidden="false" customHeight="false" outlineLevel="0" collapsed="false">
      <c r="A3" s="5" t="s">
        <v>1</v>
      </c>
      <c r="B3" s="5"/>
      <c r="C3" s="5"/>
      <c r="D3" s="5"/>
    </row>
    <row r="4" customFormat="false" ht="15" hidden="false" customHeight="false" outlineLevel="0" collapsed="false">
      <c r="A4" s="2"/>
      <c r="B4" s="3" t="s">
        <v>2</v>
      </c>
      <c r="C4" s="3"/>
      <c r="D4" s="3"/>
    </row>
    <row r="5" customFormat="false" ht="15.6" hidden="false" customHeight="false" outlineLevel="0" collapsed="false">
      <c r="A5" s="2"/>
      <c r="B5" s="3" t="s">
        <v>708</v>
      </c>
      <c r="C5" s="3"/>
      <c r="D5" s="3"/>
    </row>
    <row r="6" customFormat="false" ht="15.6" hidden="false" customHeight="false" outlineLevel="0" collapsed="false">
      <c r="A6" s="2"/>
      <c r="B6" s="3" t="s">
        <v>709</v>
      </c>
      <c r="C6" s="3"/>
      <c r="D6" s="3"/>
    </row>
    <row r="7" customFormat="false" ht="15.6" hidden="false" customHeight="false" outlineLevel="0" collapsed="false">
      <c r="A7" s="5" t="s">
        <v>710</v>
      </c>
      <c r="B7" s="5"/>
      <c r="C7" s="5"/>
      <c r="D7" s="5"/>
    </row>
    <row r="8" customFormat="false" ht="15" hidden="false" customHeight="true" outlineLevel="0" collapsed="false">
      <c r="A8" s="2"/>
      <c r="B8" s="6" t="s">
        <v>5</v>
      </c>
      <c r="C8" s="6"/>
      <c r="D8" s="6"/>
    </row>
    <row r="11" customFormat="false" ht="15" hidden="false" customHeight="false" outlineLevel="0" collapsed="false">
      <c r="B11" s="3" t="s">
        <v>711</v>
      </c>
      <c r="C11" s="3"/>
      <c r="D11" s="3"/>
      <c r="E11" s="3"/>
    </row>
    <row r="12" customFormat="false" ht="15" hidden="false" customHeight="false" outlineLevel="0" collapsed="false">
      <c r="A12" s="5"/>
      <c r="B12" s="5" t="s">
        <v>1</v>
      </c>
      <c r="C12" s="5"/>
      <c r="D12" s="5"/>
      <c r="E12" s="5"/>
    </row>
    <row r="13" customFormat="false" ht="15" hidden="false" customHeight="false" outlineLevel="0" collapsed="false">
      <c r="B13" s="3" t="s">
        <v>712</v>
      </c>
      <c r="C13" s="3"/>
      <c r="D13" s="3"/>
      <c r="E13" s="3"/>
    </row>
    <row r="14" customFormat="false" ht="15" hidden="false" customHeight="false" outlineLevel="0" collapsed="false">
      <c r="B14" s="60" t="s">
        <v>713</v>
      </c>
      <c r="C14" s="60"/>
      <c r="D14" s="60"/>
      <c r="E14" s="60"/>
    </row>
    <row r="15" customFormat="false" ht="15" hidden="false" customHeight="true" outlineLevel="0" collapsed="false">
      <c r="B15" s="6" t="s">
        <v>5</v>
      </c>
      <c r="C15" s="6"/>
      <c r="D15" s="6"/>
      <c r="E15" s="6"/>
    </row>
    <row r="16" customFormat="false" ht="15" hidden="false" customHeight="false" outlineLevel="0" collapsed="false">
      <c r="B16" s="6"/>
      <c r="C16" s="64"/>
    </row>
    <row r="17" customFormat="false" ht="49.2" hidden="false" customHeight="true" outlineLevel="0" collapsed="false">
      <c r="A17" s="10" t="s">
        <v>714</v>
      </c>
      <c r="B17" s="10"/>
      <c r="C17" s="10"/>
      <c r="D17" s="10"/>
      <c r="E17" s="10"/>
    </row>
    <row r="18" customFormat="false" ht="32.4" hidden="false" customHeight="true" outlineLevel="0" collapsed="false">
      <c r="A18" s="10" t="s">
        <v>715</v>
      </c>
      <c r="B18" s="10"/>
      <c r="C18" s="10"/>
      <c r="D18" s="10"/>
      <c r="E18" s="10"/>
    </row>
    <row r="21" customFormat="false" ht="15" hidden="false" customHeight="false" outlineLevel="0" collapsed="false">
      <c r="B21" s="11"/>
    </row>
    <row r="22" customFormat="false" ht="15" hidden="false" customHeight="false" outlineLevel="0" collapsed="false">
      <c r="B22" s="11"/>
      <c r="D22" s="11" t="s">
        <v>11</v>
      </c>
    </row>
    <row r="23" customFormat="false" ht="15" hidden="false" customHeight="true" outlineLevel="0" collapsed="false">
      <c r="A23" s="14" t="s">
        <v>12</v>
      </c>
      <c r="B23" s="14" t="s">
        <v>697</v>
      </c>
      <c r="C23" s="14" t="s">
        <v>716</v>
      </c>
      <c r="D23" s="13" t="s">
        <v>17</v>
      </c>
      <c r="E23" s="13"/>
    </row>
    <row r="24" customFormat="false" ht="14.4" hidden="false" customHeight="true" outlineLevel="0" collapsed="false">
      <c r="A24" s="14"/>
      <c r="B24" s="14"/>
      <c r="C24" s="14"/>
      <c r="D24" s="14" t="n">
        <v>2021</v>
      </c>
      <c r="E24" s="14" t="n">
        <v>2022</v>
      </c>
    </row>
    <row r="25" customFormat="false" ht="14.4" hidden="false" customHeight="true" outlineLevel="0" collapsed="false">
      <c r="A25" s="14"/>
      <c r="B25" s="14"/>
      <c r="C25" s="14"/>
      <c r="D25" s="14"/>
      <c r="E25" s="14"/>
    </row>
    <row r="26" customFormat="false" ht="15.6" hidden="false" customHeight="false" outlineLevel="0" collapsed="false">
      <c r="A26" s="65" t="s">
        <v>611</v>
      </c>
      <c r="B26" s="66" t="s">
        <v>612</v>
      </c>
      <c r="C26" s="67"/>
      <c r="D26" s="17" t="n">
        <f aca="false">D27</f>
        <v>1064.5</v>
      </c>
      <c r="E26" s="17" t="n">
        <f aca="false">E27</f>
        <v>1064.5</v>
      </c>
    </row>
    <row r="27" customFormat="false" ht="15" hidden="false" customHeight="false" outlineLevel="0" collapsed="false">
      <c r="A27" s="39" t="s">
        <v>613</v>
      </c>
      <c r="B27" s="40" t="s">
        <v>614</v>
      </c>
      <c r="C27" s="25"/>
      <c r="D27" s="31" t="n">
        <f aca="false">D28</f>
        <v>1064.5</v>
      </c>
      <c r="E27" s="31" t="n">
        <f aca="false">E28</f>
        <v>1064.5</v>
      </c>
    </row>
    <row r="28" customFormat="false" ht="15" hidden="false" customHeight="false" outlineLevel="0" collapsed="false">
      <c r="A28" s="39" t="s">
        <v>615</v>
      </c>
      <c r="B28" s="40" t="s">
        <v>616</v>
      </c>
      <c r="C28" s="25"/>
      <c r="D28" s="31" t="n">
        <f aca="false">D29</f>
        <v>1064.5</v>
      </c>
      <c r="E28" s="31" t="n">
        <f aca="false">E29</f>
        <v>1064.5</v>
      </c>
    </row>
    <row r="29" customFormat="false" ht="45" hidden="false" customHeight="false" outlineLevel="0" collapsed="false">
      <c r="A29" s="21" t="s">
        <v>617</v>
      </c>
      <c r="B29" s="22" t="s">
        <v>618</v>
      </c>
      <c r="C29" s="25"/>
      <c r="D29" s="31" t="n">
        <f aca="false">D30</f>
        <v>1064.5</v>
      </c>
      <c r="E29" s="31" t="n">
        <f aca="false">E30</f>
        <v>1064.5</v>
      </c>
    </row>
    <row r="30" customFormat="false" ht="15" hidden="false" customHeight="false" outlineLevel="0" collapsed="false">
      <c r="A30" s="56" t="s">
        <v>554</v>
      </c>
      <c r="B30" s="22" t="s">
        <v>618</v>
      </c>
      <c r="C30" s="53" t="s">
        <v>555</v>
      </c>
      <c r="D30" s="31" t="n">
        <f aca="false">D31</f>
        <v>1064.5</v>
      </c>
      <c r="E30" s="31" t="n">
        <f aca="false">E31</f>
        <v>1064.5</v>
      </c>
    </row>
    <row r="31" customFormat="false" ht="15" hidden="false" customHeight="false" outlineLevel="0" collapsed="false">
      <c r="A31" s="56" t="s">
        <v>619</v>
      </c>
      <c r="B31" s="22" t="s">
        <v>618</v>
      </c>
      <c r="C31" s="53" t="s">
        <v>620</v>
      </c>
      <c r="D31" s="31" t="n">
        <f aca="false">прил_5!F823</f>
        <v>1064.5</v>
      </c>
      <c r="E31" s="31" t="n">
        <f aca="false">прил_5!G823</f>
        <v>1064.5</v>
      </c>
    </row>
    <row r="32" customFormat="false" ht="15.6" hidden="false" customHeight="false" outlineLevel="0" collapsed="false">
      <c r="A32" s="68" t="s">
        <v>92</v>
      </c>
      <c r="B32" s="69" t="s">
        <v>93</v>
      </c>
      <c r="C32" s="67"/>
      <c r="D32" s="17" t="n">
        <f aca="false">D33+D41+D49+D54+D59</f>
        <v>101979</v>
      </c>
      <c r="E32" s="17" t="n">
        <f aca="false">E33+E41+E49+E54+E59</f>
        <v>106344</v>
      </c>
    </row>
    <row r="33" customFormat="false" ht="15" hidden="false" customHeight="false" outlineLevel="0" collapsed="false">
      <c r="A33" s="21" t="s">
        <v>569</v>
      </c>
      <c r="B33" s="22" t="s">
        <v>570</v>
      </c>
      <c r="C33" s="25"/>
      <c r="D33" s="20" t="n">
        <f aca="false">D34</f>
        <v>20570</v>
      </c>
      <c r="E33" s="20" t="n">
        <f aca="false">E34</f>
        <v>21339</v>
      </c>
    </row>
    <row r="34" customFormat="false" ht="30" hidden="false" customHeight="false" outlineLevel="0" collapsed="false">
      <c r="A34" s="21" t="s">
        <v>571</v>
      </c>
      <c r="B34" s="22" t="s">
        <v>572</v>
      </c>
      <c r="C34" s="25"/>
      <c r="D34" s="20" t="n">
        <f aca="false">D35+D38</f>
        <v>20570</v>
      </c>
      <c r="E34" s="20" t="n">
        <f aca="false">E35+E38</f>
        <v>21339</v>
      </c>
    </row>
    <row r="35" customFormat="false" ht="30" hidden="false" customHeight="false" outlineLevel="0" collapsed="false">
      <c r="A35" s="49" t="s">
        <v>573</v>
      </c>
      <c r="B35" s="22" t="s">
        <v>574</v>
      </c>
      <c r="C35" s="25"/>
      <c r="D35" s="20" t="n">
        <f aca="false">D36</f>
        <v>350</v>
      </c>
      <c r="E35" s="20" t="n">
        <f aca="false">E36</f>
        <v>350</v>
      </c>
    </row>
    <row r="36" customFormat="false" ht="15" hidden="false" customHeight="false" outlineLevel="0" collapsed="false">
      <c r="A36" s="23" t="s">
        <v>124</v>
      </c>
      <c r="B36" s="22" t="s">
        <v>574</v>
      </c>
      <c r="C36" s="19" t="s">
        <v>125</v>
      </c>
      <c r="D36" s="20" t="n">
        <f aca="false">D37</f>
        <v>350</v>
      </c>
      <c r="E36" s="20" t="n">
        <f aca="false">E37</f>
        <v>350</v>
      </c>
    </row>
    <row r="37" customFormat="false" ht="15" hidden="false" customHeight="false" outlineLevel="0" collapsed="false">
      <c r="A37" s="23" t="s">
        <v>126</v>
      </c>
      <c r="B37" s="22" t="s">
        <v>574</v>
      </c>
      <c r="C37" s="19" t="s">
        <v>127</v>
      </c>
      <c r="D37" s="20" t="n">
        <f aca="false">прил_5!F753</f>
        <v>350</v>
      </c>
      <c r="E37" s="20" t="n">
        <f aca="false">прил_5!G753</f>
        <v>350</v>
      </c>
    </row>
    <row r="38" customFormat="false" ht="15" hidden="false" customHeight="false" outlineLevel="0" collapsed="false">
      <c r="A38" s="49" t="s">
        <v>575</v>
      </c>
      <c r="B38" s="22" t="s">
        <v>576</v>
      </c>
      <c r="C38" s="25"/>
      <c r="D38" s="20" t="n">
        <f aca="false">D39</f>
        <v>20220</v>
      </c>
      <c r="E38" s="20" t="n">
        <f aca="false">E39</f>
        <v>20989</v>
      </c>
    </row>
    <row r="39" customFormat="false" ht="15" hidden="false" customHeight="false" outlineLevel="0" collapsed="false">
      <c r="A39" s="23" t="s">
        <v>124</v>
      </c>
      <c r="B39" s="22" t="s">
        <v>576</v>
      </c>
      <c r="C39" s="19" t="s">
        <v>125</v>
      </c>
      <c r="D39" s="20" t="n">
        <f aca="false">D40</f>
        <v>20220</v>
      </c>
      <c r="E39" s="20" t="n">
        <f aca="false">E40</f>
        <v>20989</v>
      </c>
    </row>
    <row r="40" customFormat="false" ht="15" hidden="false" customHeight="false" outlineLevel="0" collapsed="false">
      <c r="A40" s="23" t="s">
        <v>126</v>
      </c>
      <c r="B40" s="22" t="s">
        <v>576</v>
      </c>
      <c r="C40" s="19" t="s">
        <v>127</v>
      </c>
      <c r="D40" s="20" t="n">
        <f aca="false">прил_5!F756</f>
        <v>20220</v>
      </c>
      <c r="E40" s="20" t="n">
        <f aca="false">прил_5!G756</f>
        <v>20989</v>
      </c>
    </row>
    <row r="41" customFormat="false" ht="30" hidden="false" customHeight="false" outlineLevel="0" collapsed="false">
      <c r="A41" s="21" t="s">
        <v>577</v>
      </c>
      <c r="B41" s="22" t="s">
        <v>578</v>
      </c>
      <c r="C41" s="19"/>
      <c r="D41" s="20" t="n">
        <f aca="false">D42</f>
        <v>76863</v>
      </c>
      <c r="E41" s="20" t="n">
        <f aca="false">E42</f>
        <v>78757</v>
      </c>
    </row>
    <row r="42" customFormat="false" ht="15" hidden="false" customHeight="false" outlineLevel="0" collapsed="false">
      <c r="A42" s="21" t="s">
        <v>579</v>
      </c>
      <c r="B42" s="22" t="s">
        <v>580</v>
      </c>
      <c r="C42" s="19"/>
      <c r="D42" s="20" t="n">
        <f aca="false">D46+D43</f>
        <v>76863</v>
      </c>
      <c r="E42" s="20" t="n">
        <f aca="false">E46+E43</f>
        <v>78757</v>
      </c>
    </row>
    <row r="43" customFormat="false" ht="15" hidden="false" customHeight="false" outlineLevel="0" collapsed="false">
      <c r="A43" s="21" t="s">
        <v>581</v>
      </c>
      <c r="B43" s="22" t="s">
        <v>582</v>
      </c>
      <c r="C43" s="19"/>
      <c r="D43" s="20" t="n">
        <f aca="false">D44</f>
        <v>5400</v>
      </c>
      <c r="E43" s="20" t="n">
        <f aca="false">E44</f>
        <v>5490</v>
      </c>
    </row>
    <row r="44" customFormat="false" ht="15" hidden="false" customHeight="false" outlineLevel="0" collapsed="false">
      <c r="A44" s="23" t="s">
        <v>124</v>
      </c>
      <c r="B44" s="22" t="s">
        <v>582</v>
      </c>
      <c r="C44" s="19" t="s">
        <v>125</v>
      </c>
      <c r="D44" s="20" t="n">
        <f aca="false">D45</f>
        <v>5400</v>
      </c>
      <c r="E44" s="20" t="n">
        <f aca="false">E45</f>
        <v>5490</v>
      </c>
    </row>
    <row r="45" customFormat="false" ht="15" hidden="false" customHeight="false" outlineLevel="0" collapsed="false">
      <c r="A45" s="23" t="s">
        <v>126</v>
      </c>
      <c r="B45" s="22" t="s">
        <v>582</v>
      </c>
      <c r="C45" s="19" t="s">
        <v>127</v>
      </c>
      <c r="D45" s="20" t="n">
        <f aca="false">прил_5!F761</f>
        <v>5400</v>
      </c>
      <c r="E45" s="20" t="n">
        <f aca="false">прил_5!G761</f>
        <v>5490</v>
      </c>
    </row>
    <row r="46" customFormat="false" ht="30" hidden="false" customHeight="false" outlineLevel="0" collapsed="false">
      <c r="A46" s="49" t="s">
        <v>583</v>
      </c>
      <c r="B46" s="22" t="s">
        <v>584</v>
      </c>
      <c r="C46" s="19"/>
      <c r="D46" s="20" t="n">
        <f aca="false">D47</f>
        <v>71463</v>
      </c>
      <c r="E46" s="20" t="n">
        <f aca="false">E47</f>
        <v>73267</v>
      </c>
    </row>
    <row r="47" customFormat="false" ht="15" hidden="false" customHeight="false" outlineLevel="0" collapsed="false">
      <c r="A47" s="23" t="s">
        <v>124</v>
      </c>
      <c r="B47" s="22" t="s">
        <v>584</v>
      </c>
      <c r="C47" s="19" t="s">
        <v>125</v>
      </c>
      <c r="D47" s="20" t="n">
        <f aca="false">D48</f>
        <v>71463</v>
      </c>
      <c r="E47" s="20" t="n">
        <f aca="false">E48</f>
        <v>73267</v>
      </c>
    </row>
    <row r="48" customFormat="false" ht="15" hidden="false" customHeight="false" outlineLevel="0" collapsed="false">
      <c r="A48" s="23" t="s">
        <v>126</v>
      </c>
      <c r="B48" s="22" t="s">
        <v>584</v>
      </c>
      <c r="C48" s="19" t="s">
        <v>127</v>
      </c>
      <c r="D48" s="20" t="n">
        <f aca="false">прил_5!F764</f>
        <v>71463</v>
      </c>
      <c r="E48" s="20" t="n">
        <f aca="false">прил_5!G764</f>
        <v>73267</v>
      </c>
    </row>
    <row r="49" customFormat="false" ht="15" hidden="false" customHeight="false" outlineLevel="0" collapsed="false">
      <c r="A49" s="21" t="s">
        <v>94</v>
      </c>
      <c r="B49" s="22" t="s">
        <v>95</v>
      </c>
      <c r="C49" s="20"/>
      <c r="D49" s="20" t="n">
        <f aca="false">D50</f>
        <v>841</v>
      </c>
      <c r="E49" s="20" t="n">
        <f aca="false">E50</f>
        <v>843</v>
      </c>
    </row>
    <row r="50" customFormat="false" ht="30" hidden="false" customHeight="false" outlineLevel="0" collapsed="false">
      <c r="A50" s="30" t="s">
        <v>96</v>
      </c>
      <c r="B50" s="22" t="s">
        <v>97</v>
      </c>
      <c r="C50" s="25"/>
      <c r="D50" s="20" t="n">
        <f aca="false">D51</f>
        <v>841</v>
      </c>
      <c r="E50" s="20" t="n">
        <f aca="false">E51</f>
        <v>843</v>
      </c>
    </row>
    <row r="51" customFormat="false" ht="45" hidden="false" customHeight="false" outlineLevel="0" collapsed="false">
      <c r="A51" s="30" t="s">
        <v>98</v>
      </c>
      <c r="B51" s="22" t="s">
        <v>99</v>
      </c>
      <c r="C51" s="25"/>
      <c r="D51" s="20" t="n">
        <f aca="false">D52</f>
        <v>841</v>
      </c>
      <c r="E51" s="20" t="n">
        <f aca="false">E52</f>
        <v>843</v>
      </c>
    </row>
    <row r="52" customFormat="false" ht="45" hidden="false" customHeight="false" outlineLevel="0" collapsed="false">
      <c r="A52" s="23" t="s">
        <v>30</v>
      </c>
      <c r="B52" s="22" t="s">
        <v>99</v>
      </c>
      <c r="C52" s="19" t="s">
        <v>31</v>
      </c>
      <c r="D52" s="20" t="n">
        <f aca="false">D53</f>
        <v>841</v>
      </c>
      <c r="E52" s="20" t="n">
        <f aca="false">E53</f>
        <v>843</v>
      </c>
    </row>
    <row r="53" customFormat="false" ht="15" hidden="false" customHeight="false" outlineLevel="0" collapsed="false">
      <c r="A53" s="23" t="s">
        <v>32</v>
      </c>
      <c r="B53" s="22" t="s">
        <v>99</v>
      </c>
      <c r="C53" s="19" t="s">
        <v>33</v>
      </c>
      <c r="D53" s="20" t="n">
        <f aca="false">прил_5!F106</f>
        <v>841</v>
      </c>
      <c r="E53" s="20" t="n">
        <f aca="false">прил_5!G106</f>
        <v>843</v>
      </c>
    </row>
    <row r="54" customFormat="false" ht="15" hidden="false" customHeight="false" outlineLevel="0" collapsed="false">
      <c r="A54" s="21" t="s">
        <v>146</v>
      </c>
      <c r="B54" s="22" t="s">
        <v>585</v>
      </c>
      <c r="C54" s="25"/>
      <c r="D54" s="20" t="n">
        <f aca="false">D55</f>
        <v>2705</v>
      </c>
      <c r="E54" s="20" t="n">
        <f aca="false">E55</f>
        <v>2905</v>
      </c>
    </row>
    <row r="55" customFormat="false" ht="15" hidden="false" customHeight="false" outlineLevel="0" collapsed="false">
      <c r="A55" s="21" t="s">
        <v>26</v>
      </c>
      <c r="B55" s="22" t="s">
        <v>586</v>
      </c>
      <c r="C55" s="25"/>
      <c r="D55" s="20" t="n">
        <f aca="false">D56</f>
        <v>2705</v>
      </c>
      <c r="E55" s="20" t="n">
        <f aca="false">E56</f>
        <v>2905</v>
      </c>
    </row>
    <row r="56" customFormat="false" ht="15" hidden="false" customHeight="false" outlineLevel="0" collapsed="false">
      <c r="A56" s="30" t="s">
        <v>581</v>
      </c>
      <c r="B56" s="22" t="s">
        <v>587</v>
      </c>
      <c r="C56" s="25"/>
      <c r="D56" s="20" t="n">
        <f aca="false">D57</f>
        <v>2705</v>
      </c>
      <c r="E56" s="20" t="n">
        <f aca="false">E57</f>
        <v>2905</v>
      </c>
    </row>
    <row r="57" customFormat="false" ht="15" hidden="false" customHeight="false" outlineLevel="0" collapsed="false">
      <c r="A57" s="23" t="s">
        <v>44</v>
      </c>
      <c r="B57" s="22" t="s">
        <v>587</v>
      </c>
      <c r="C57" s="19" t="s">
        <v>45</v>
      </c>
      <c r="D57" s="20" t="n">
        <f aca="false">D58</f>
        <v>2705</v>
      </c>
      <c r="E57" s="20" t="n">
        <f aca="false">E58</f>
        <v>2905</v>
      </c>
    </row>
    <row r="58" customFormat="false" ht="15" hidden="false" customHeight="false" outlineLevel="0" collapsed="false">
      <c r="A58" s="23" t="s">
        <v>46</v>
      </c>
      <c r="B58" s="22" t="s">
        <v>587</v>
      </c>
      <c r="C58" s="19" t="s">
        <v>47</v>
      </c>
      <c r="D58" s="20" t="n">
        <f aca="false">прил_5!F769</f>
        <v>2705</v>
      </c>
      <c r="E58" s="20" t="n">
        <f aca="false">прил_5!G769</f>
        <v>2905</v>
      </c>
    </row>
    <row r="59" customFormat="false" ht="15" hidden="false" customHeight="false" outlineLevel="0" collapsed="false">
      <c r="A59" s="21" t="s">
        <v>588</v>
      </c>
      <c r="B59" s="22" t="s">
        <v>589</v>
      </c>
      <c r="C59" s="25"/>
      <c r="D59" s="20" t="n">
        <f aca="false">D60</f>
        <v>1000</v>
      </c>
      <c r="E59" s="20" t="n">
        <f aca="false">E60</f>
        <v>2500</v>
      </c>
    </row>
    <row r="60" customFormat="false" ht="15" hidden="false" customHeight="false" outlineLevel="0" collapsed="false">
      <c r="A60" s="21" t="s">
        <v>590</v>
      </c>
      <c r="B60" s="22" t="s">
        <v>591</v>
      </c>
      <c r="C60" s="25"/>
      <c r="D60" s="20" t="n">
        <f aca="false">D61</f>
        <v>1000</v>
      </c>
      <c r="E60" s="20" t="n">
        <f aca="false">E61</f>
        <v>2500</v>
      </c>
    </row>
    <row r="61" customFormat="false" ht="15" hidden="false" customHeight="false" outlineLevel="0" collapsed="false">
      <c r="A61" s="50" t="s">
        <v>592</v>
      </c>
      <c r="B61" s="22" t="s">
        <v>593</v>
      </c>
      <c r="C61" s="19"/>
      <c r="D61" s="20" t="n">
        <f aca="false">D62</f>
        <v>1000</v>
      </c>
      <c r="E61" s="20" t="n">
        <f aca="false">E62</f>
        <v>2500</v>
      </c>
    </row>
    <row r="62" customFormat="false" ht="15" hidden="false" customHeight="false" outlineLevel="0" collapsed="false">
      <c r="A62" s="23" t="s">
        <v>124</v>
      </c>
      <c r="B62" s="22" t="s">
        <v>593</v>
      </c>
      <c r="C62" s="19" t="n">
        <v>600</v>
      </c>
      <c r="D62" s="20" t="n">
        <f aca="false">D63</f>
        <v>1000</v>
      </c>
      <c r="E62" s="20" t="n">
        <f aca="false">E63</f>
        <v>2500</v>
      </c>
    </row>
    <row r="63" customFormat="false" ht="15" hidden="false" customHeight="false" outlineLevel="0" collapsed="false">
      <c r="A63" s="23" t="s">
        <v>126</v>
      </c>
      <c r="B63" s="22" t="s">
        <v>593</v>
      </c>
      <c r="C63" s="19" t="n">
        <v>610</v>
      </c>
      <c r="D63" s="20" t="n">
        <f aca="false">прил_5!F774</f>
        <v>1000</v>
      </c>
      <c r="E63" s="20" t="n">
        <f aca="false">прил_5!G774</f>
        <v>2500</v>
      </c>
    </row>
    <row r="64" customFormat="false" ht="15.6" hidden="false" customHeight="false" outlineLevel="0" collapsed="false">
      <c r="A64" s="68" t="s">
        <v>100</v>
      </c>
      <c r="B64" s="69" t="s">
        <v>101</v>
      </c>
      <c r="C64" s="67"/>
      <c r="D64" s="52" t="n">
        <f aca="false">D65+D90+D117+D137</f>
        <v>1234315.6</v>
      </c>
      <c r="E64" s="52" t="n">
        <f aca="false">E65+E90+E117+E137</f>
        <v>1290268.3</v>
      </c>
    </row>
    <row r="65" customFormat="false" ht="15" hidden="false" customHeight="false" outlineLevel="0" collapsed="false">
      <c r="A65" s="21" t="s">
        <v>102</v>
      </c>
      <c r="B65" s="22" t="s">
        <v>103</v>
      </c>
      <c r="C65" s="25"/>
      <c r="D65" s="31" t="n">
        <f aca="false">D66+D73</f>
        <v>524915.6</v>
      </c>
      <c r="E65" s="31" t="n">
        <f aca="false">E66+E73</f>
        <v>584006</v>
      </c>
    </row>
    <row r="66" customFormat="false" ht="15" hidden="false" customHeight="false" outlineLevel="0" collapsed="false">
      <c r="A66" s="21" t="s">
        <v>462</v>
      </c>
      <c r="B66" s="22" t="s">
        <v>463</v>
      </c>
      <c r="C66" s="25"/>
      <c r="D66" s="31" t="n">
        <f aca="false">D70+D67</f>
        <v>50</v>
      </c>
      <c r="E66" s="31" t="n">
        <f aca="false">E70+E67</f>
        <v>58050</v>
      </c>
    </row>
    <row r="67" customFormat="false" ht="45" hidden="false" customHeight="false" outlineLevel="0" collapsed="false">
      <c r="A67" s="30" t="s">
        <v>464</v>
      </c>
      <c r="B67" s="22" t="s">
        <v>465</v>
      </c>
      <c r="C67" s="25"/>
      <c r="D67" s="31" t="n">
        <f aca="false">D68</f>
        <v>50</v>
      </c>
      <c r="E67" s="31" t="n">
        <f aca="false">E68</f>
        <v>50</v>
      </c>
    </row>
    <row r="68" customFormat="false" ht="15" hidden="false" customHeight="false" outlineLevel="0" collapsed="false">
      <c r="A68" s="23" t="s">
        <v>124</v>
      </c>
      <c r="B68" s="22" t="s">
        <v>465</v>
      </c>
      <c r="C68" s="19" t="s">
        <v>125</v>
      </c>
      <c r="D68" s="31" t="n">
        <f aca="false">D69</f>
        <v>50</v>
      </c>
      <c r="E68" s="31" t="n">
        <f aca="false">E69</f>
        <v>50</v>
      </c>
    </row>
    <row r="69" customFormat="false" ht="15" hidden="false" customHeight="false" outlineLevel="0" collapsed="false">
      <c r="A69" s="23" t="s">
        <v>126</v>
      </c>
      <c r="B69" s="22" t="s">
        <v>465</v>
      </c>
      <c r="C69" s="19" t="s">
        <v>127</v>
      </c>
      <c r="D69" s="31" t="n">
        <f aca="false">прил_5!F541</f>
        <v>50</v>
      </c>
      <c r="E69" s="31" t="n">
        <f aca="false">прил_5!G541</f>
        <v>50</v>
      </c>
    </row>
    <row r="70" customFormat="false" ht="30" hidden="false" customHeight="false" outlineLevel="0" collapsed="false">
      <c r="A70" s="21" t="s">
        <v>466</v>
      </c>
      <c r="B70" s="22" t="s">
        <v>467</v>
      </c>
      <c r="C70" s="19"/>
      <c r="D70" s="31" t="n">
        <f aca="false">D71</f>
        <v>0</v>
      </c>
      <c r="E70" s="31" t="n">
        <f aca="false">E71</f>
        <v>58000</v>
      </c>
    </row>
    <row r="71" customFormat="false" ht="15" hidden="false" customHeight="false" outlineLevel="0" collapsed="false">
      <c r="A71" s="23" t="s">
        <v>124</v>
      </c>
      <c r="B71" s="22" t="s">
        <v>467</v>
      </c>
      <c r="C71" s="19" t="s">
        <v>125</v>
      </c>
      <c r="D71" s="31" t="n">
        <f aca="false">D72</f>
        <v>0</v>
      </c>
      <c r="E71" s="31" t="n">
        <f aca="false">E72</f>
        <v>58000</v>
      </c>
    </row>
    <row r="72" customFormat="false" ht="15" hidden="false" customHeight="false" outlineLevel="0" collapsed="false">
      <c r="A72" s="23" t="s">
        <v>126</v>
      </c>
      <c r="B72" s="22" t="s">
        <v>467</v>
      </c>
      <c r="C72" s="19" t="s">
        <v>127</v>
      </c>
      <c r="D72" s="31" t="n">
        <f aca="false">прил_5!F544</f>
        <v>0</v>
      </c>
      <c r="E72" s="31" t="n">
        <f aca="false">прил_5!G544</f>
        <v>58000</v>
      </c>
    </row>
    <row r="73" customFormat="false" ht="30" hidden="false" customHeight="false" outlineLevel="0" collapsed="false">
      <c r="A73" s="21" t="s">
        <v>104</v>
      </c>
      <c r="B73" s="22" t="s">
        <v>105</v>
      </c>
      <c r="C73" s="25"/>
      <c r="D73" s="31" t="n">
        <f aca="false">D74+D77+D80+D83</f>
        <v>524865.6</v>
      </c>
      <c r="E73" s="31" t="n">
        <f aca="false">E74+E77+E80+E83</f>
        <v>525956</v>
      </c>
    </row>
    <row r="74" customFormat="false" ht="30" hidden="false" customHeight="false" outlineLevel="0" collapsed="false">
      <c r="A74" s="41" t="s">
        <v>468</v>
      </c>
      <c r="B74" s="22" t="s">
        <v>469</v>
      </c>
      <c r="C74" s="19"/>
      <c r="D74" s="31" t="n">
        <f aca="false">D75</f>
        <v>161066.6</v>
      </c>
      <c r="E74" s="31" t="n">
        <f aca="false">E75</f>
        <v>162157</v>
      </c>
    </row>
    <row r="75" customFormat="false" ht="15" hidden="false" customHeight="false" outlineLevel="0" collapsed="false">
      <c r="A75" s="23" t="s">
        <v>124</v>
      </c>
      <c r="B75" s="22" t="s">
        <v>469</v>
      </c>
      <c r="C75" s="19" t="s">
        <v>125</v>
      </c>
      <c r="D75" s="31" t="n">
        <f aca="false">D76</f>
        <v>161066.6</v>
      </c>
      <c r="E75" s="31" t="n">
        <f aca="false">E76</f>
        <v>162157</v>
      </c>
    </row>
    <row r="76" customFormat="false" ht="15" hidden="false" customHeight="false" outlineLevel="0" collapsed="false">
      <c r="A76" s="23" t="s">
        <v>126</v>
      </c>
      <c r="B76" s="22" t="s">
        <v>469</v>
      </c>
      <c r="C76" s="19" t="s">
        <v>127</v>
      </c>
      <c r="D76" s="31" t="n">
        <f aca="false">прил_5!F548</f>
        <v>161066.6</v>
      </c>
      <c r="E76" s="31" t="n">
        <f aca="false">прил_5!G548</f>
        <v>162157</v>
      </c>
    </row>
    <row r="77" customFormat="false" ht="75" hidden="false" customHeight="false" outlineLevel="0" collapsed="false">
      <c r="A77" s="30" t="s">
        <v>470</v>
      </c>
      <c r="B77" s="22" t="s">
        <v>471</v>
      </c>
      <c r="C77" s="19"/>
      <c r="D77" s="31" t="n">
        <f aca="false">D78</f>
        <v>337530</v>
      </c>
      <c r="E77" s="31" t="n">
        <f aca="false">E78</f>
        <v>337530</v>
      </c>
    </row>
    <row r="78" customFormat="false" ht="15" hidden="false" customHeight="false" outlineLevel="0" collapsed="false">
      <c r="A78" s="23" t="s">
        <v>124</v>
      </c>
      <c r="B78" s="22" t="s">
        <v>471</v>
      </c>
      <c r="C78" s="19" t="s">
        <v>125</v>
      </c>
      <c r="D78" s="31" t="n">
        <f aca="false">D79</f>
        <v>337530</v>
      </c>
      <c r="E78" s="31" t="n">
        <f aca="false">E79</f>
        <v>337530</v>
      </c>
    </row>
    <row r="79" customFormat="false" ht="15" hidden="false" customHeight="false" outlineLevel="0" collapsed="false">
      <c r="A79" s="23" t="s">
        <v>126</v>
      </c>
      <c r="B79" s="22" t="s">
        <v>471</v>
      </c>
      <c r="C79" s="19" t="s">
        <v>127</v>
      </c>
      <c r="D79" s="31" t="n">
        <f aca="false">прил_5!F551</f>
        <v>337530</v>
      </c>
      <c r="E79" s="31" t="n">
        <f aca="false">прил_5!G551</f>
        <v>337530</v>
      </c>
    </row>
    <row r="80" customFormat="false" ht="60" hidden="false" customHeight="false" outlineLevel="0" collapsed="false">
      <c r="A80" s="30" t="s">
        <v>472</v>
      </c>
      <c r="B80" s="22" t="s">
        <v>473</v>
      </c>
      <c r="C80" s="25"/>
      <c r="D80" s="31" t="n">
        <f aca="false">D81</f>
        <v>3888</v>
      </c>
      <c r="E80" s="31" t="n">
        <f aca="false">E81</f>
        <v>3888</v>
      </c>
    </row>
    <row r="81" customFormat="false" ht="15" hidden="false" customHeight="false" outlineLevel="0" collapsed="false">
      <c r="A81" s="23" t="s">
        <v>124</v>
      </c>
      <c r="B81" s="22" t="s">
        <v>473</v>
      </c>
      <c r="C81" s="19" t="s">
        <v>125</v>
      </c>
      <c r="D81" s="31" t="n">
        <f aca="false">D82</f>
        <v>3888</v>
      </c>
      <c r="E81" s="31" t="n">
        <f aca="false">E82</f>
        <v>3888</v>
      </c>
    </row>
    <row r="82" customFormat="false" ht="15" hidden="false" customHeight="false" outlineLevel="0" collapsed="false">
      <c r="A82" s="23" t="s">
        <v>474</v>
      </c>
      <c r="B82" s="22" t="s">
        <v>473</v>
      </c>
      <c r="C82" s="19" t="s">
        <v>475</v>
      </c>
      <c r="D82" s="31" t="n">
        <f aca="false">прил_5!F554</f>
        <v>3888</v>
      </c>
      <c r="E82" s="31" t="n">
        <f aca="false">прил_5!G554</f>
        <v>3888</v>
      </c>
    </row>
    <row r="83" customFormat="false" ht="45" hidden="false" customHeight="false" outlineLevel="0" collapsed="false">
      <c r="A83" s="30" t="s">
        <v>106</v>
      </c>
      <c r="B83" s="22" t="s">
        <v>107</v>
      </c>
      <c r="C83" s="25"/>
      <c r="D83" s="31" t="n">
        <f aca="false">D84+D86+D88</f>
        <v>22381</v>
      </c>
      <c r="E83" s="31" t="n">
        <f aca="false">E84+E86+E88</f>
        <v>22381</v>
      </c>
    </row>
    <row r="84" customFormat="false" ht="45" hidden="false" customHeight="false" outlineLevel="0" collapsed="false">
      <c r="A84" s="23" t="s">
        <v>30</v>
      </c>
      <c r="B84" s="22" t="s">
        <v>107</v>
      </c>
      <c r="C84" s="19" t="s">
        <v>31</v>
      </c>
      <c r="D84" s="31" t="n">
        <f aca="false">D85</f>
        <v>862</v>
      </c>
      <c r="E84" s="31" t="n">
        <f aca="false">E85</f>
        <v>862</v>
      </c>
    </row>
    <row r="85" customFormat="false" ht="15" hidden="false" customHeight="false" outlineLevel="0" collapsed="false">
      <c r="A85" s="26" t="s">
        <v>108</v>
      </c>
      <c r="B85" s="22" t="s">
        <v>107</v>
      </c>
      <c r="C85" s="19" t="s">
        <v>109</v>
      </c>
      <c r="D85" s="31" t="n">
        <f aca="false">прил_5!F112</f>
        <v>862</v>
      </c>
      <c r="E85" s="31" t="n">
        <f aca="false">прил_5!G112</f>
        <v>862</v>
      </c>
    </row>
    <row r="86" customFormat="false" ht="15" hidden="false" customHeight="false" outlineLevel="0" collapsed="false">
      <c r="A86" s="23" t="s">
        <v>44</v>
      </c>
      <c r="B86" s="22" t="s">
        <v>107</v>
      </c>
      <c r="C86" s="19" t="s">
        <v>45</v>
      </c>
      <c r="D86" s="20" t="n">
        <f aca="false">D87</f>
        <v>213</v>
      </c>
      <c r="E86" s="20" t="n">
        <f aca="false">E87</f>
        <v>213</v>
      </c>
    </row>
    <row r="87" customFormat="false" ht="15" hidden="false" customHeight="false" outlineLevel="0" collapsed="false">
      <c r="A87" s="23" t="s">
        <v>46</v>
      </c>
      <c r="B87" s="22" t="s">
        <v>107</v>
      </c>
      <c r="C87" s="19" t="s">
        <v>47</v>
      </c>
      <c r="D87" s="20" t="n">
        <f aca="false">прил_5!F852</f>
        <v>213</v>
      </c>
      <c r="E87" s="20" t="n">
        <f aca="false">прил_5!G852</f>
        <v>213</v>
      </c>
    </row>
    <row r="88" customFormat="false" ht="15" hidden="false" customHeight="false" outlineLevel="0" collapsed="false">
      <c r="A88" s="26" t="s">
        <v>554</v>
      </c>
      <c r="B88" s="22" t="s">
        <v>107</v>
      </c>
      <c r="C88" s="19" t="s">
        <v>555</v>
      </c>
      <c r="D88" s="20" t="n">
        <f aca="false">D89</f>
        <v>21306</v>
      </c>
      <c r="E88" s="20" t="n">
        <f aca="false">E89</f>
        <v>21306</v>
      </c>
    </row>
    <row r="89" customFormat="false" ht="15" hidden="false" customHeight="false" outlineLevel="0" collapsed="false">
      <c r="A89" s="29" t="s">
        <v>608</v>
      </c>
      <c r="B89" s="22" t="s">
        <v>107</v>
      </c>
      <c r="C89" s="19" t="s">
        <v>609</v>
      </c>
      <c r="D89" s="20" t="n">
        <f aca="false">прил_5!F854</f>
        <v>21306</v>
      </c>
      <c r="E89" s="20" t="n">
        <f aca="false">прил_5!G854</f>
        <v>21306</v>
      </c>
    </row>
    <row r="90" customFormat="false" ht="15" hidden="false" customHeight="false" outlineLevel="0" collapsed="false">
      <c r="A90" s="21" t="s">
        <v>110</v>
      </c>
      <c r="B90" s="22" t="s">
        <v>111</v>
      </c>
      <c r="C90" s="25"/>
      <c r="D90" s="20" t="n">
        <f aca="false">D91+D98+D113</f>
        <v>556655.6</v>
      </c>
      <c r="E90" s="20" t="n">
        <f aca="false">E91+E98+E113</f>
        <v>562462.9</v>
      </c>
    </row>
    <row r="91" customFormat="false" ht="15" hidden="false" customHeight="false" outlineLevel="0" collapsed="false">
      <c r="A91" s="21" t="s">
        <v>499</v>
      </c>
      <c r="B91" s="22" t="s">
        <v>500</v>
      </c>
      <c r="C91" s="25"/>
      <c r="D91" s="20" t="n">
        <f aca="false">D92+D95</f>
        <v>510384.6</v>
      </c>
      <c r="E91" s="20" t="n">
        <f aca="false">E92+E95</f>
        <v>515791.9</v>
      </c>
    </row>
    <row r="92" customFormat="false" ht="30" hidden="false" customHeight="false" outlineLevel="0" collapsed="false">
      <c r="A92" s="21" t="s">
        <v>501</v>
      </c>
      <c r="B92" s="22" t="s">
        <v>502</v>
      </c>
      <c r="C92" s="19"/>
      <c r="D92" s="20" t="n">
        <f aca="false">D93</f>
        <v>73056.6</v>
      </c>
      <c r="E92" s="20" t="n">
        <f aca="false">E93</f>
        <v>78463.9</v>
      </c>
    </row>
    <row r="93" customFormat="false" ht="15" hidden="false" customHeight="false" outlineLevel="0" collapsed="false">
      <c r="A93" s="23" t="s">
        <v>124</v>
      </c>
      <c r="B93" s="22" t="s">
        <v>502</v>
      </c>
      <c r="C93" s="19" t="s">
        <v>125</v>
      </c>
      <c r="D93" s="20" t="n">
        <f aca="false">D94</f>
        <v>73056.6</v>
      </c>
      <c r="E93" s="20" t="n">
        <f aca="false">E94</f>
        <v>78463.9</v>
      </c>
    </row>
    <row r="94" customFormat="false" ht="15" hidden="false" customHeight="false" outlineLevel="0" collapsed="false">
      <c r="A94" s="23" t="s">
        <v>126</v>
      </c>
      <c r="B94" s="22" t="s">
        <v>502</v>
      </c>
      <c r="C94" s="19" t="s">
        <v>127</v>
      </c>
      <c r="D94" s="20" t="n">
        <f aca="false">прил_5!F598</f>
        <v>73056.6</v>
      </c>
      <c r="E94" s="20" t="n">
        <f aca="false">прил_5!G598</f>
        <v>78463.9</v>
      </c>
    </row>
    <row r="95" customFormat="false" ht="90" hidden="false" customHeight="false" outlineLevel="0" collapsed="false">
      <c r="A95" s="30" t="s">
        <v>503</v>
      </c>
      <c r="B95" s="22" t="s">
        <v>504</v>
      </c>
      <c r="C95" s="25"/>
      <c r="D95" s="20" t="n">
        <f aca="false">D96</f>
        <v>437328</v>
      </c>
      <c r="E95" s="20" t="n">
        <f aca="false">E96</f>
        <v>437328</v>
      </c>
    </row>
    <row r="96" customFormat="false" ht="15" hidden="false" customHeight="false" outlineLevel="0" collapsed="false">
      <c r="A96" s="23" t="s">
        <v>124</v>
      </c>
      <c r="B96" s="22" t="s">
        <v>504</v>
      </c>
      <c r="C96" s="19" t="s">
        <v>125</v>
      </c>
      <c r="D96" s="20" t="n">
        <f aca="false">D97</f>
        <v>437328</v>
      </c>
      <c r="E96" s="20" t="n">
        <f aca="false">E97</f>
        <v>437328</v>
      </c>
    </row>
    <row r="97" customFormat="false" ht="15" hidden="false" customHeight="false" outlineLevel="0" collapsed="false">
      <c r="A97" s="23" t="s">
        <v>126</v>
      </c>
      <c r="B97" s="22" t="s">
        <v>504</v>
      </c>
      <c r="C97" s="19" t="s">
        <v>127</v>
      </c>
      <c r="D97" s="20" t="n">
        <f aca="false">прил_5!F601</f>
        <v>437328</v>
      </c>
      <c r="E97" s="20" t="n">
        <f aca="false">прил_5!G601</f>
        <v>437328</v>
      </c>
    </row>
    <row r="98" customFormat="false" ht="45" hidden="false" customHeight="false" outlineLevel="0" collapsed="false">
      <c r="A98" s="21" t="s">
        <v>112</v>
      </c>
      <c r="B98" s="22" t="s">
        <v>113</v>
      </c>
      <c r="C98" s="25"/>
      <c r="D98" s="20" t="n">
        <f aca="false">D99+D104+D110+D107</f>
        <v>45611</v>
      </c>
      <c r="E98" s="20" t="n">
        <f aca="false">E99+E104+E110+E107</f>
        <v>46011</v>
      </c>
    </row>
    <row r="99" customFormat="false" ht="45" hidden="false" customHeight="false" outlineLevel="0" collapsed="false">
      <c r="A99" s="30" t="s">
        <v>114</v>
      </c>
      <c r="B99" s="22" t="s">
        <v>115</v>
      </c>
      <c r="C99" s="70"/>
      <c r="D99" s="20" t="n">
        <f aca="false">D100+D102</f>
        <v>2177</v>
      </c>
      <c r="E99" s="20" t="n">
        <f aca="false">E100+E102</f>
        <v>2177</v>
      </c>
    </row>
    <row r="100" customFormat="false" ht="45" hidden="false" customHeight="false" outlineLevel="0" collapsed="false">
      <c r="A100" s="23" t="s">
        <v>30</v>
      </c>
      <c r="B100" s="22" t="s">
        <v>115</v>
      </c>
      <c r="C100" s="19" t="s">
        <v>31</v>
      </c>
      <c r="D100" s="20" t="n">
        <f aca="false">D101</f>
        <v>1848.9</v>
      </c>
      <c r="E100" s="20" t="n">
        <f aca="false">E101</f>
        <v>1848.9</v>
      </c>
    </row>
    <row r="101" customFormat="false" ht="15" hidden="false" customHeight="false" outlineLevel="0" collapsed="false">
      <c r="A101" s="23" t="s">
        <v>32</v>
      </c>
      <c r="B101" s="22" t="s">
        <v>115</v>
      </c>
      <c r="C101" s="19" t="s">
        <v>33</v>
      </c>
      <c r="D101" s="20" t="n">
        <f aca="false">прил_5!F117</f>
        <v>1848.9</v>
      </c>
      <c r="E101" s="20" t="n">
        <f aca="false">прил_5!G117</f>
        <v>1848.9</v>
      </c>
    </row>
    <row r="102" customFormat="false" ht="15" hidden="false" customHeight="false" outlineLevel="0" collapsed="false">
      <c r="A102" s="23" t="s">
        <v>44</v>
      </c>
      <c r="B102" s="22" t="s">
        <v>115</v>
      </c>
      <c r="C102" s="19" t="s">
        <v>45</v>
      </c>
      <c r="D102" s="20" t="n">
        <f aca="false">D103</f>
        <v>328.1</v>
      </c>
      <c r="E102" s="20" t="n">
        <f aca="false">E103</f>
        <v>328.1</v>
      </c>
    </row>
    <row r="103" customFormat="false" ht="15" hidden="false" customHeight="false" outlineLevel="0" collapsed="false">
      <c r="A103" s="23" t="s">
        <v>46</v>
      </c>
      <c r="B103" s="22" t="s">
        <v>115</v>
      </c>
      <c r="C103" s="19" t="s">
        <v>47</v>
      </c>
      <c r="D103" s="20" t="n">
        <f aca="false">прил_5!F119</f>
        <v>328.1</v>
      </c>
      <c r="E103" s="20" t="n">
        <f aca="false">прил_5!G119</f>
        <v>328.1</v>
      </c>
    </row>
    <row r="104" customFormat="false" ht="60" hidden="false" customHeight="false" outlineLevel="0" collapsed="false">
      <c r="A104" s="30" t="s">
        <v>505</v>
      </c>
      <c r="B104" s="22" t="s">
        <v>506</v>
      </c>
      <c r="C104" s="25"/>
      <c r="D104" s="20" t="n">
        <f aca="false">D105</f>
        <v>29915</v>
      </c>
      <c r="E104" s="20" t="n">
        <f aca="false">E105</f>
        <v>29915</v>
      </c>
    </row>
    <row r="105" customFormat="false" ht="15" hidden="false" customHeight="false" outlineLevel="0" collapsed="false">
      <c r="A105" s="23" t="s">
        <v>124</v>
      </c>
      <c r="B105" s="22" t="s">
        <v>506</v>
      </c>
      <c r="C105" s="19" t="s">
        <v>125</v>
      </c>
      <c r="D105" s="20" t="n">
        <f aca="false">D106</f>
        <v>29915</v>
      </c>
      <c r="E105" s="20" t="n">
        <f aca="false">E106</f>
        <v>29915</v>
      </c>
    </row>
    <row r="106" customFormat="false" ht="15" hidden="false" customHeight="false" outlineLevel="0" collapsed="false">
      <c r="A106" s="23" t="s">
        <v>126</v>
      </c>
      <c r="B106" s="22" t="s">
        <v>506</v>
      </c>
      <c r="C106" s="19" t="s">
        <v>127</v>
      </c>
      <c r="D106" s="20" t="n">
        <f aca="false">прил_5!F605</f>
        <v>29915</v>
      </c>
      <c r="E106" s="20" t="n">
        <f aca="false">прил_5!G605</f>
        <v>29915</v>
      </c>
    </row>
    <row r="107" customFormat="false" ht="45" hidden="false" customHeight="false" outlineLevel="0" collapsed="false">
      <c r="A107" s="30" t="s">
        <v>717</v>
      </c>
      <c r="B107" s="22" t="s">
        <v>508</v>
      </c>
      <c r="C107" s="25"/>
      <c r="D107" s="20" t="n">
        <f aca="false">D108</f>
        <v>19</v>
      </c>
      <c r="E107" s="20" t="n">
        <f aca="false">E108</f>
        <v>19</v>
      </c>
    </row>
    <row r="108" customFormat="false" ht="15" hidden="false" customHeight="false" outlineLevel="0" collapsed="false">
      <c r="A108" s="23" t="s">
        <v>124</v>
      </c>
      <c r="B108" s="22" t="s">
        <v>508</v>
      </c>
      <c r="C108" s="19" t="s">
        <v>125</v>
      </c>
      <c r="D108" s="20" t="n">
        <f aca="false">D109</f>
        <v>19</v>
      </c>
      <c r="E108" s="20" t="n">
        <f aca="false">E109</f>
        <v>19</v>
      </c>
    </row>
    <row r="109" customFormat="false" ht="15" hidden="false" customHeight="false" outlineLevel="0" collapsed="false">
      <c r="A109" s="23" t="s">
        <v>126</v>
      </c>
      <c r="B109" s="22" t="s">
        <v>508</v>
      </c>
      <c r="C109" s="19" t="s">
        <v>127</v>
      </c>
      <c r="D109" s="20" t="n">
        <f aca="false">прил_5!F608</f>
        <v>19</v>
      </c>
      <c r="E109" s="20" t="n">
        <f aca="false">прил_5!G608</f>
        <v>19</v>
      </c>
    </row>
    <row r="110" customFormat="false" ht="75" hidden="false" customHeight="false" outlineLevel="0" collapsed="false">
      <c r="A110" s="30" t="s">
        <v>509</v>
      </c>
      <c r="B110" s="22" t="s">
        <v>510</v>
      </c>
      <c r="C110" s="25"/>
      <c r="D110" s="20" t="n">
        <f aca="false">D111</f>
        <v>13500</v>
      </c>
      <c r="E110" s="20" t="n">
        <f aca="false">E111</f>
        <v>13900</v>
      </c>
    </row>
    <row r="111" customFormat="false" ht="15" hidden="false" customHeight="false" outlineLevel="0" collapsed="false">
      <c r="A111" s="23" t="s">
        <v>124</v>
      </c>
      <c r="B111" s="22" t="s">
        <v>510</v>
      </c>
      <c r="C111" s="19" t="s">
        <v>125</v>
      </c>
      <c r="D111" s="20" t="n">
        <f aca="false">D112</f>
        <v>13500</v>
      </c>
      <c r="E111" s="20" t="n">
        <f aca="false">E112</f>
        <v>13900</v>
      </c>
    </row>
    <row r="112" customFormat="false" ht="15" hidden="false" customHeight="false" outlineLevel="0" collapsed="false">
      <c r="A112" s="23" t="s">
        <v>126</v>
      </c>
      <c r="B112" s="22" t="s">
        <v>510</v>
      </c>
      <c r="C112" s="19" t="s">
        <v>127</v>
      </c>
      <c r="D112" s="20" t="n">
        <f aca="false">прил_5!F611</f>
        <v>13500</v>
      </c>
      <c r="E112" s="20" t="n">
        <f aca="false">прил_5!G611</f>
        <v>13900</v>
      </c>
    </row>
    <row r="113" customFormat="false" ht="45" hidden="false" customHeight="false" outlineLevel="0" collapsed="false">
      <c r="A113" s="21" t="s">
        <v>511</v>
      </c>
      <c r="B113" s="22" t="s">
        <v>512</v>
      </c>
      <c r="C113" s="25"/>
      <c r="D113" s="20" t="n">
        <f aca="false">D114</f>
        <v>660</v>
      </c>
      <c r="E113" s="20" t="n">
        <f aca="false">E114</f>
        <v>660</v>
      </c>
    </row>
    <row r="114" customFormat="false" ht="30" hidden="false" customHeight="false" outlineLevel="0" collapsed="false">
      <c r="A114" s="30" t="s">
        <v>501</v>
      </c>
      <c r="B114" s="22" t="s">
        <v>513</v>
      </c>
      <c r="C114" s="25"/>
      <c r="D114" s="20" t="n">
        <f aca="false">D115</f>
        <v>660</v>
      </c>
      <c r="E114" s="20" t="n">
        <f aca="false">E115</f>
        <v>660</v>
      </c>
    </row>
    <row r="115" customFormat="false" ht="15" hidden="false" customHeight="false" outlineLevel="0" collapsed="false">
      <c r="A115" s="23" t="s">
        <v>124</v>
      </c>
      <c r="B115" s="22" t="s">
        <v>513</v>
      </c>
      <c r="C115" s="19" t="s">
        <v>125</v>
      </c>
      <c r="D115" s="20" t="n">
        <f aca="false">D116</f>
        <v>660</v>
      </c>
      <c r="E115" s="20" t="n">
        <f aca="false">E116</f>
        <v>660</v>
      </c>
    </row>
    <row r="116" customFormat="false" ht="15" hidden="false" customHeight="false" outlineLevel="0" collapsed="false">
      <c r="A116" s="23" t="s">
        <v>126</v>
      </c>
      <c r="B116" s="22" t="s">
        <v>513</v>
      </c>
      <c r="C116" s="19" t="s">
        <v>127</v>
      </c>
      <c r="D116" s="20" t="n">
        <f aca="false">прил_5!F615</f>
        <v>660</v>
      </c>
      <c r="E116" s="20" t="n">
        <f aca="false">прил_5!G615</f>
        <v>660</v>
      </c>
    </row>
    <row r="117" customFormat="false" ht="15" hidden="false" customHeight="false" outlineLevel="0" collapsed="false">
      <c r="A117" s="21" t="s">
        <v>521</v>
      </c>
      <c r="B117" s="22" t="s">
        <v>522</v>
      </c>
      <c r="C117" s="25"/>
      <c r="D117" s="20" t="n">
        <f aca="false">D118+D122+D133+D126</f>
        <v>134494.4</v>
      </c>
      <c r="E117" s="20" t="n">
        <f aca="false">E118+E122+E133+E126</f>
        <v>125509.4</v>
      </c>
    </row>
    <row r="118" customFormat="false" ht="30" hidden="false" customHeight="false" outlineLevel="0" collapsed="false">
      <c r="A118" s="39" t="s">
        <v>550</v>
      </c>
      <c r="B118" s="40" t="s">
        <v>551</v>
      </c>
      <c r="C118" s="25"/>
      <c r="D118" s="20" t="n">
        <f aca="false">D119</f>
        <v>1320</v>
      </c>
      <c r="E118" s="20" t="n">
        <f aca="false">E119</f>
        <v>1320</v>
      </c>
    </row>
    <row r="119" customFormat="false" ht="15" hidden="false" customHeight="false" outlineLevel="0" collapsed="false">
      <c r="A119" s="21" t="s">
        <v>552</v>
      </c>
      <c r="B119" s="22" t="s">
        <v>553</v>
      </c>
      <c r="C119" s="25"/>
      <c r="D119" s="20" t="n">
        <f aca="false">D120</f>
        <v>1320</v>
      </c>
      <c r="E119" s="20" t="n">
        <f aca="false">E120</f>
        <v>1320</v>
      </c>
    </row>
    <row r="120" customFormat="false" ht="15" hidden="false" customHeight="false" outlineLevel="0" collapsed="false">
      <c r="A120" s="26" t="s">
        <v>554</v>
      </c>
      <c r="B120" s="22" t="s">
        <v>553</v>
      </c>
      <c r="C120" s="19" t="s">
        <v>555</v>
      </c>
      <c r="D120" s="20" t="n">
        <f aca="false">D121</f>
        <v>1320</v>
      </c>
      <c r="E120" s="20" t="n">
        <f aca="false">E121</f>
        <v>1320</v>
      </c>
    </row>
    <row r="121" customFormat="false" ht="15" hidden="false" customHeight="false" outlineLevel="0" collapsed="false">
      <c r="A121" s="29" t="s">
        <v>556</v>
      </c>
      <c r="B121" s="22" t="s">
        <v>553</v>
      </c>
      <c r="C121" s="19" t="s">
        <v>557</v>
      </c>
      <c r="D121" s="20" t="n">
        <f aca="false">прил_5!F728</f>
        <v>1320</v>
      </c>
      <c r="E121" s="20" t="n">
        <f aca="false">прил_5!G728</f>
        <v>1320</v>
      </c>
    </row>
    <row r="122" customFormat="false" ht="30" hidden="false" customHeight="false" outlineLevel="0" collapsed="false">
      <c r="A122" s="21" t="s">
        <v>523</v>
      </c>
      <c r="B122" s="22" t="s">
        <v>524</v>
      </c>
      <c r="C122" s="25"/>
      <c r="D122" s="20" t="n">
        <f aca="false">D123</f>
        <v>117611</v>
      </c>
      <c r="E122" s="20" t="n">
        <f aca="false">E123</f>
        <v>124189.4</v>
      </c>
    </row>
    <row r="123" customFormat="false" ht="30" hidden="false" customHeight="false" outlineLevel="0" collapsed="false">
      <c r="A123" s="21" t="s">
        <v>525</v>
      </c>
      <c r="B123" s="22" t="s">
        <v>526</v>
      </c>
      <c r="C123" s="25"/>
      <c r="D123" s="20" t="n">
        <f aca="false">D124</f>
        <v>117611</v>
      </c>
      <c r="E123" s="20" t="n">
        <f aca="false">E124</f>
        <v>124189.4</v>
      </c>
    </row>
    <row r="124" customFormat="false" ht="15" hidden="false" customHeight="false" outlineLevel="0" collapsed="false">
      <c r="A124" s="23" t="s">
        <v>124</v>
      </c>
      <c r="B124" s="22" t="s">
        <v>526</v>
      </c>
      <c r="C124" s="19" t="s">
        <v>125</v>
      </c>
      <c r="D124" s="20" t="n">
        <f aca="false">D125</f>
        <v>117611</v>
      </c>
      <c r="E124" s="20" t="n">
        <f aca="false">E125</f>
        <v>124189.4</v>
      </c>
    </row>
    <row r="125" customFormat="false" ht="15" hidden="false" customHeight="false" outlineLevel="0" collapsed="false">
      <c r="A125" s="23" t="s">
        <v>126</v>
      </c>
      <c r="B125" s="22" t="s">
        <v>526</v>
      </c>
      <c r="C125" s="19" t="s">
        <v>127</v>
      </c>
      <c r="D125" s="20" t="n">
        <f aca="false">прил_5!F664</f>
        <v>117611</v>
      </c>
      <c r="E125" s="20" t="n">
        <f aca="false">прил_5!G664</f>
        <v>124189.4</v>
      </c>
    </row>
    <row r="126" customFormat="false" ht="15" hidden="false" customHeight="false" outlineLevel="0" collapsed="false">
      <c r="A126" s="21" t="s">
        <v>527</v>
      </c>
      <c r="B126" s="22" t="s">
        <v>528</v>
      </c>
      <c r="C126" s="25"/>
      <c r="D126" s="46" t="n">
        <f aca="false">D130+D127</f>
        <v>15392</v>
      </c>
      <c r="E126" s="46" t="n">
        <f aca="false">E130+E127</f>
        <v>0</v>
      </c>
    </row>
    <row r="127" customFormat="false" ht="45" hidden="false" customHeight="false" outlineLevel="0" collapsed="false">
      <c r="A127" s="23" t="s">
        <v>529</v>
      </c>
      <c r="B127" s="22" t="s">
        <v>530</v>
      </c>
      <c r="C127" s="25"/>
      <c r="D127" s="46" t="n">
        <f aca="false">D128</f>
        <v>9352</v>
      </c>
      <c r="E127" s="46" t="n">
        <f aca="false">E128</f>
        <v>0</v>
      </c>
    </row>
    <row r="128" customFormat="false" ht="15" hidden="false" customHeight="false" outlineLevel="0" collapsed="false">
      <c r="A128" s="23" t="s">
        <v>124</v>
      </c>
      <c r="B128" s="22" t="s">
        <v>530</v>
      </c>
      <c r="C128" s="25" t="n">
        <v>600</v>
      </c>
      <c r="D128" s="46" t="n">
        <f aca="false">D129</f>
        <v>9352</v>
      </c>
      <c r="E128" s="46" t="n">
        <f aca="false">E129</f>
        <v>0</v>
      </c>
    </row>
    <row r="129" customFormat="false" ht="15" hidden="false" customHeight="false" outlineLevel="0" collapsed="false">
      <c r="A129" s="23" t="s">
        <v>126</v>
      </c>
      <c r="B129" s="22" t="s">
        <v>530</v>
      </c>
      <c r="C129" s="25" t="n">
        <v>610</v>
      </c>
      <c r="D129" s="46" t="n">
        <f aca="false">прил_5!F668</f>
        <v>9352</v>
      </c>
      <c r="E129" s="46" t="n">
        <f aca="false">прил_5!G668</f>
        <v>0</v>
      </c>
    </row>
    <row r="130" customFormat="false" ht="30" hidden="false" customHeight="false" outlineLevel="0" collapsed="false">
      <c r="A130" s="30" t="s">
        <v>531</v>
      </c>
      <c r="B130" s="22" t="s">
        <v>532</v>
      </c>
      <c r="C130" s="25"/>
      <c r="D130" s="46" t="n">
        <f aca="false">D131</f>
        <v>6040</v>
      </c>
      <c r="E130" s="46" t="n">
        <f aca="false">E131</f>
        <v>0</v>
      </c>
    </row>
    <row r="131" customFormat="false" ht="15" hidden="false" customHeight="false" outlineLevel="0" collapsed="false">
      <c r="A131" s="23" t="s">
        <v>124</v>
      </c>
      <c r="B131" s="22" t="s">
        <v>532</v>
      </c>
      <c r="C131" s="25" t="n">
        <v>600</v>
      </c>
      <c r="D131" s="46" t="n">
        <f aca="false">D132</f>
        <v>6040</v>
      </c>
      <c r="E131" s="46" t="n">
        <f aca="false">E132</f>
        <v>0</v>
      </c>
    </row>
    <row r="132" customFormat="false" ht="15" hidden="false" customHeight="false" outlineLevel="0" collapsed="false">
      <c r="A132" s="23" t="s">
        <v>126</v>
      </c>
      <c r="B132" s="22" t="s">
        <v>532</v>
      </c>
      <c r="C132" s="25" t="n">
        <v>610</v>
      </c>
      <c r="D132" s="46" t="n">
        <f aca="false">прил_5!F671</f>
        <v>6040</v>
      </c>
      <c r="E132" s="46" t="n">
        <f aca="false">прил_5!G671</f>
        <v>0</v>
      </c>
    </row>
    <row r="133" customFormat="false" ht="15" hidden="false" customHeight="false" outlineLevel="0" collapsed="false">
      <c r="A133" s="21" t="s">
        <v>301</v>
      </c>
      <c r="B133" s="22" t="s">
        <v>533</v>
      </c>
      <c r="C133" s="19"/>
      <c r="D133" s="20" t="n">
        <f aca="false">D135</f>
        <v>171.4</v>
      </c>
      <c r="E133" s="20" t="n">
        <f aca="false">E135</f>
        <v>0</v>
      </c>
    </row>
    <row r="134" customFormat="false" ht="15" hidden="false" customHeight="false" outlineLevel="0" collapsed="false">
      <c r="A134" s="47" t="s">
        <v>534</v>
      </c>
      <c r="B134" s="19" t="s">
        <v>535</v>
      </c>
      <c r="C134" s="25"/>
      <c r="D134" s="20" t="n">
        <f aca="false">D135</f>
        <v>171.4</v>
      </c>
      <c r="E134" s="20" t="n">
        <f aca="false">E135</f>
        <v>0</v>
      </c>
    </row>
    <row r="135" customFormat="false" ht="15" hidden="false" customHeight="false" outlineLevel="0" collapsed="false">
      <c r="A135" s="23" t="s">
        <v>124</v>
      </c>
      <c r="B135" s="19" t="s">
        <v>535</v>
      </c>
      <c r="C135" s="19" t="n">
        <v>600</v>
      </c>
      <c r="D135" s="20" t="n">
        <f aca="false">D136</f>
        <v>171.4</v>
      </c>
      <c r="E135" s="20" t="n">
        <f aca="false">E136</f>
        <v>0</v>
      </c>
    </row>
    <row r="136" customFormat="false" ht="15" hidden="false" customHeight="false" outlineLevel="0" collapsed="false">
      <c r="A136" s="23" t="s">
        <v>126</v>
      </c>
      <c r="B136" s="19" t="s">
        <v>535</v>
      </c>
      <c r="C136" s="19" t="n">
        <v>610</v>
      </c>
      <c r="D136" s="20" t="n">
        <f aca="false">прил_5!F675</f>
        <v>171.4</v>
      </c>
      <c r="E136" s="20" t="n">
        <f aca="false">прил_5!G675</f>
        <v>0</v>
      </c>
    </row>
    <row r="137" customFormat="false" ht="15" hidden="false" customHeight="false" outlineLevel="0" collapsed="false">
      <c r="A137" s="21" t="s">
        <v>146</v>
      </c>
      <c r="B137" s="22" t="s">
        <v>558</v>
      </c>
      <c r="C137" s="19"/>
      <c r="D137" s="20" t="n">
        <f aca="false">D138</f>
        <v>18250</v>
      </c>
      <c r="E137" s="20" t="n">
        <f aca="false">E138</f>
        <v>18290</v>
      </c>
    </row>
    <row r="138" customFormat="false" ht="15" hidden="false" customHeight="false" outlineLevel="0" collapsed="false">
      <c r="A138" s="21" t="s">
        <v>26</v>
      </c>
      <c r="B138" s="22" t="s">
        <v>559</v>
      </c>
      <c r="C138" s="19"/>
      <c r="D138" s="20" t="n">
        <f aca="false">D139</f>
        <v>18250</v>
      </c>
      <c r="E138" s="20" t="n">
        <f aca="false">E139</f>
        <v>18290</v>
      </c>
    </row>
    <row r="139" customFormat="false" ht="15" hidden="false" customHeight="false" outlineLevel="0" collapsed="false">
      <c r="A139" s="30" t="s">
        <v>136</v>
      </c>
      <c r="B139" s="22" t="s">
        <v>560</v>
      </c>
      <c r="C139" s="19"/>
      <c r="D139" s="20" t="n">
        <f aca="false">D140+D142+D144</f>
        <v>18250</v>
      </c>
      <c r="E139" s="20" t="n">
        <f aca="false">E140+E142+E144</f>
        <v>18290</v>
      </c>
    </row>
    <row r="140" customFormat="false" ht="45" hidden="false" customHeight="false" outlineLevel="0" collapsed="false">
      <c r="A140" s="23" t="s">
        <v>30</v>
      </c>
      <c r="B140" s="22" t="s">
        <v>560</v>
      </c>
      <c r="C140" s="19" t="n">
        <v>100</v>
      </c>
      <c r="D140" s="20" t="n">
        <f aca="false">D141</f>
        <v>12595</v>
      </c>
      <c r="E140" s="20" t="n">
        <f aca="false">E141</f>
        <v>12595</v>
      </c>
    </row>
    <row r="141" customFormat="false" ht="15" hidden="false" customHeight="false" outlineLevel="0" collapsed="false">
      <c r="A141" s="23" t="s">
        <v>32</v>
      </c>
      <c r="B141" s="22" t="s">
        <v>560</v>
      </c>
      <c r="C141" s="19" t="s">
        <v>33</v>
      </c>
      <c r="D141" s="20" t="n">
        <f aca="false">прил_5!F733</f>
        <v>12595</v>
      </c>
      <c r="E141" s="20" t="n">
        <f aca="false">прил_5!G733</f>
        <v>12595</v>
      </c>
    </row>
    <row r="142" customFormat="false" ht="15" hidden="false" customHeight="false" outlineLevel="0" collapsed="false">
      <c r="A142" s="23" t="s">
        <v>44</v>
      </c>
      <c r="B142" s="22" t="s">
        <v>560</v>
      </c>
      <c r="C142" s="19" t="s">
        <v>45</v>
      </c>
      <c r="D142" s="20" t="n">
        <f aca="false">D143</f>
        <v>5338</v>
      </c>
      <c r="E142" s="20" t="n">
        <f aca="false">E143</f>
        <v>5378</v>
      </c>
    </row>
    <row r="143" customFormat="false" ht="15" hidden="false" customHeight="false" outlineLevel="0" collapsed="false">
      <c r="A143" s="23" t="s">
        <v>46</v>
      </c>
      <c r="B143" s="22" t="s">
        <v>560</v>
      </c>
      <c r="C143" s="19" t="s">
        <v>47</v>
      </c>
      <c r="D143" s="20" t="n">
        <f aca="false">прил_5!F735</f>
        <v>5338</v>
      </c>
      <c r="E143" s="20" t="n">
        <f aca="false">прил_5!G735</f>
        <v>5378</v>
      </c>
    </row>
    <row r="144" customFormat="false" ht="15" hidden="false" customHeight="false" outlineLevel="0" collapsed="false">
      <c r="A144" s="23" t="s">
        <v>60</v>
      </c>
      <c r="B144" s="22" t="s">
        <v>560</v>
      </c>
      <c r="C144" s="19" t="s">
        <v>61</v>
      </c>
      <c r="D144" s="20" t="n">
        <f aca="false">D145</f>
        <v>317</v>
      </c>
      <c r="E144" s="20" t="n">
        <f aca="false">E145</f>
        <v>317</v>
      </c>
    </row>
    <row r="145" customFormat="false" ht="15" hidden="false" customHeight="false" outlineLevel="0" collapsed="false">
      <c r="A145" s="26" t="s">
        <v>62</v>
      </c>
      <c r="B145" s="22" t="s">
        <v>560</v>
      </c>
      <c r="C145" s="19" t="s">
        <v>63</v>
      </c>
      <c r="D145" s="20" t="n">
        <f aca="false">прил_5!F737</f>
        <v>317</v>
      </c>
      <c r="E145" s="20" t="n">
        <f aca="false">прил_5!G737</f>
        <v>317</v>
      </c>
    </row>
    <row r="146" customFormat="false" ht="15.6" hidden="false" customHeight="false" outlineLevel="0" collapsed="false">
      <c r="A146" s="68" t="s">
        <v>50</v>
      </c>
      <c r="B146" s="69" t="s">
        <v>51</v>
      </c>
      <c r="C146" s="67"/>
      <c r="D146" s="71" t="n">
        <f aca="false">D147+D163+D174</f>
        <v>31698.6</v>
      </c>
      <c r="E146" s="71" t="n">
        <f aca="false">E147+E163+E174</f>
        <v>32625.4</v>
      </c>
    </row>
    <row r="147" customFormat="false" ht="15" hidden="false" customHeight="false" outlineLevel="0" collapsed="false">
      <c r="A147" s="21" t="s">
        <v>52</v>
      </c>
      <c r="B147" s="22" t="s">
        <v>53</v>
      </c>
      <c r="C147" s="25"/>
      <c r="D147" s="31" t="n">
        <f aca="false">D148+D159</f>
        <v>24300.6</v>
      </c>
      <c r="E147" s="31" t="n">
        <f aca="false">E148+E159</f>
        <v>24945.6</v>
      </c>
    </row>
    <row r="148" customFormat="false" ht="45" hidden="false" customHeight="false" outlineLevel="0" collapsed="false">
      <c r="A148" s="21" t="s">
        <v>54</v>
      </c>
      <c r="B148" s="22" t="s">
        <v>55</v>
      </c>
      <c r="C148" s="25"/>
      <c r="D148" s="31" t="n">
        <f aca="false">D149+D154</f>
        <v>17505</v>
      </c>
      <c r="E148" s="31" t="n">
        <f aca="false">E149+E154</f>
        <v>18150</v>
      </c>
    </row>
    <row r="149" customFormat="false" ht="15" hidden="false" customHeight="false" outlineLevel="0" collapsed="false">
      <c r="A149" s="24" t="s">
        <v>621</v>
      </c>
      <c r="B149" s="22" t="s">
        <v>622</v>
      </c>
      <c r="C149" s="25"/>
      <c r="D149" s="31" t="n">
        <f aca="false">D150+D152</f>
        <v>15373</v>
      </c>
      <c r="E149" s="31" t="n">
        <f aca="false">E150+E152</f>
        <v>16018</v>
      </c>
    </row>
    <row r="150" customFormat="false" ht="15" hidden="false" customHeight="false" outlineLevel="0" collapsed="false">
      <c r="A150" s="23" t="s">
        <v>44</v>
      </c>
      <c r="B150" s="22" t="s">
        <v>622</v>
      </c>
      <c r="C150" s="19" t="s">
        <v>45</v>
      </c>
      <c r="D150" s="31" t="n">
        <f aca="false">D151</f>
        <v>114</v>
      </c>
      <c r="E150" s="31" t="n">
        <f aca="false">E151</f>
        <v>119</v>
      </c>
    </row>
    <row r="151" customFormat="false" ht="15" hidden="false" customHeight="false" outlineLevel="0" collapsed="false">
      <c r="A151" s="23" t="s">
        <v>46</v>
      </c>
      <c r="B151" s="22" t="s">
        <v>622</v>
      </c>
      <c r="C151" s="19" t="s">
        <v>47</v>
      </c>
      <c r="D151" s="31" t="n">
        <f aca="false">прил_5!F829</f>
        <v>114</v>
      </c>
      <c r="E151" s="31" t="n">
        <f aca="false">прил_5!G829</f>
        <v>119</v>
      </c>
    </row>
    <row r="152" customFormat="false" ht="15" hidden="false" customHeight="false" outlineLevel="0" collapsed="false">
      <c r="A152" s="56" t="s">
        <v>554</v>
      </c>
      <c r="B152" s="22" t="s">
        <v>622</v>
      </c>
      <c r="C152" s="19" t="s">
        <v>555</v>
      </c>
      <c r="D152" s="31" t="n">
        <f aca="false">D153</f>
        <v>15259</v>
      </c>
      <c r="E152" s="31" t="n">
        <f aca="false">E153</f>
        <v>15899</v>
      </c>
    </row>
    <row r="153" customFormat="false" ht="15" hidden="false" customHeight="false" outlineLevel="0" collapsed="false">
      <c r="A153" s="29" t="s">
        <v>608</v>
      </c>
      <c r="B153" s="22" t="s">
        <v>622</v>
      </c>
      <c r="C153" s="19" t="s">
        <v>609</v>
      </c>
      <c r="D153" s="31" t="n">
        <f aca="false">прил_5!F831</f>
        <v>15259</v>
      </c>
      <c r="E153" s="31" t="n">
        <f aca="false">прил_5!G831</f>
        <v>15899</v>
      </c>
    </row>
    <row r="154" customFormat="false" ht="15" hidden="false" customHeight="false" outlineLevel="0" collapsed="false">
      <c r="A154" s="24" t="s">
        <v>56</v>
      </c>
      <c r="B154" s="22" t="s">
        <v>57</v>
      </c>
      <c r="C154" s="25"/>
      <c r="D154" s="20" t="n">
        <f aca="false">D155+D157</f>
        <v>2132</v>
      </c>
      <c r="E154" s="20" t="n">
        <f aca="false">E155+E157</f>
        <v>2132</v>
      </c>
    </row>
    <row r="155" customFormat="false" ht="45" hidden="false" customHeight="false" outlineLevel="0" collapsed="false">
      <c r="A155" s="23" t="s">
        <v>30</v>
      </c>
      <c r="B155" s="22" t="s">
        <v>57</v>
      </c>
      <c r="C155" s="19" t="s">
        <v>31</v>
      </c>
      <c r="D155" s="20" t="n">
        <f aca="false">D156</f>
        <v>1717.2</v>
      </c>
      <c r="E155" s="20" t="n">
        <f aca="false">E156</f>
        <v>1717.2</v>
      </c>
    </row>
    <row r="156" customFormat="false" ht="15" hidden="false" customHeight="false" outlineLevel="0" collapsed="false">
      <c r="A156" s="23" t="s">
        <v>32</v>
      </c>
      <c r="B156" s="22" t="s">
        <v>57</v>
      </c>
      <c r="C156" s="19" t="s">
        <v>33</v>
      </c>
      <c r="D156" s="20" t="n">
        <f aca="false">прил_5!F51</f>
        <v>1717.2</v>
      </c>
      <c r="E156" s="20" t="n">
        <f aca="false">прил_5!G51</f>
        <v>1717.2</v>
      </c>
    </row>
    <row r="157" customFormat="false" ht="15" hidden="false" customHeight="false" outlineLevel="0" collapsed="false">
      <c r="A157" s="23" t="s">
        <v>44</v>
      </c>
      <c r="B157" s="22" t="s">
        <v>57</v>
      </c>
      <c r="C157" s="19" t="s">
        <v>45</v>
      </c>
      <c r="D157" s="20" t="n">
        <f aca="false">D158</f>
        <v>414.8</v>
      </c>
      <c r="E157" s="20" t="n">
        <f aca="false">E158</f>
        <v>414.8</v>
      </c>
    </row>
    <row r="158" customFormat="false" ht="15" hidden="false" customHeight="false" outlineLevel="0" collapsed="false">
      <c r="A158" s="23" t="s">
        <v>46</v>
      </c>
      <c r="B158" s="22" t="s">
        <v>57</v>
      </c>
      <c r="C158" s="19" t="s">
        <v>47</v>
      </c>
      <c r="D158" s="20" t="n">
        <f aca="false">прил_5!F53</f>
        <v>414.8</v>
      </c>
      <c r="E158" s="20" t="n">
        <f aca="false">прил_5!G53</f>
        <v>414.8</v>
      </c>
    </row>
    <row r="159" customFormat="false" ht="30" hidden="false" customHeight="false" outlineLevel="0" collapsed="false">
      <c r="A159" s="21" t="s">
        <v>604</v>
      </c>
      <c r="B159" s="22" t="s">
        <v>605</v>
      </c>
      <c r="C159" s="25"/>
      <c r="D159" s="20" t="n">
        <f aca="false">D160</f>
        <v>6795.6</v>
      </c>
      <c r="E159" s="20" t="n">
        <f aca="false">E160</f>
        <v>6795.6</v>
      </c>
    </row>
    <row r="160" customFormat="false" ht="30" hidden="false" customHeight="false" outlineLevel="0" collapsed="false">
      <c r="A160" s="30" t="s">
        <v>606</v>
      </c>
      <c r="B160" s="22" t="s">
        <v>607</v>
      </c>
      <c r="C160" s="25"/>
      <c r="D160" s="20" t="n">
        <f aca="false">D161</f>
        <v>6795.6</v>
      </c>
      <c r="E160" s="20" t="n">
        <f aca="false">E161</f>
        <v>6795.6</v>
      </c>
    </row>
    <row r="161" customFormat="false" ht="15" hidden="false" customHeight="false" outlineLevel="0" collapsed="false">
      <c r="A161" s="26" t="s">
        <v>554</v>
      </c>
      <c r="B161" s="22" t="s">
        <v>607</v>
      </c>
      <c r="C161" s="19" t="s">
        <v>555</v>
      </c>
      <c r="D161" s="20" t="n">
        <f aca="false">D162</f>
        <v>6795.6</v>
      </c>
      <c r="E161" s="20" t="n">
        <f aca="false">E162</f>
        <v>6795.6</v>
      </c>
    </row>
    <row r="162" customFormat="false" ht="15" hidden="false" customHeight="false" outlineLevel="0" collapsed="false">
      <c r="A162" s="29" t="s">
        <v>608</v>
      </c>
      <c r="B162" s="22" t="s">
        <v>607</v>
      </c>
      <c r="C162" s="53" t="s">
        <v>609</v>
      </c>
      <c r="D162" s="20" t="n">
        <f aca="false">прил_5!F816</f>
        <v>6795.6</v>
      </c>
      <c r="E162" s="20" t="n">
        <f aca="false">прил_5!G816</f>
        <v>6795.6</v>
      </c>
    </row>
    <row r="163" customFormat="false" ht="15" hidden="false" customHeight="false" outlineLevel="0" collapsed="false">
      <c r="A163" s="21" t="s">
        <v>476</v>
      </c>
      <c r="B163" s="22" t="s">
        <v>477</v>
      </c>
      <c r="C163" s="25"/>
      <c r="D163" s="20" t="n">
        <f aca="false">D164</f>
        <v>850</v>
      </c>
      <c r="E163" s="20" t="n">
        <f aca="false">E164</f>
        <v>1131.8</v>
      </c>
    </row>
    <row r="164" customFormat="false" ht="30" hidden="false" customHeight="false" outlineLevel="0" collapsed="false">
      <c r="A164" s="24" t="s">
        <v>478</v>
      </c>
      <c r="B164" s="22" t="s">
        <v>479</v>
      </c>
      <c r="C164" s="25"/>
      <c r="D164" s="20" t="n">
        <f aca="false">D168+D171+D165</f>
        <v>850</v>
      </c>
      <c r="E164" s="20" t="n">
        <f aca="false">E168+E171+E165</f>
        <v>1131.8</v>
      </c>
    </row>
    <row r="165" customFormat="false" ht="30" hidden="false" customHeight="false" outlineLevel="0" collapsed="false">
      <c r="A165" s="24" t="s">
        <v>594</v>
      </c>
      <c r="B165" s="22" t="s">
        <v>595</v>
      </c>
      <c r="C165" s="25"/>
      <c r="D165" s="20" t="n">
        <f aca="false">D166</f>
        <v>0</v>
      </c>
      <c r="E165" s="20" t="n">
        <f aca="false">E166</f>
        <v>401.8</v>
      </c>
    </row>
    <row r="166" customFormat="false" ht="15" hidden="false" customHeight="false" outlineLevel="0" collapsed="false">
      <c r="A166" s="23" t="s">
        <v>124</v>
      </c>
      <c r="B166" s="22" t="s">
        <v>595</v>
      </c>
      <c r="C166" s="19" t="n">
        <v>600</v>
      </c>
      <c r="D166" s="20" t="n">
        <f aca="false">D167</f>
        <v>0</v>
      </c>
      <c r="E166" s="20" t="n">
        <f aca="false">E167</f>
        <v>401.8</v>
      </c>
    </row>
    <row r="167" customFormat="false" ht="15" hidden="false" customHeight="false" outlineLevel="0" collapsed="false">
      <c r="A167" s="23" t="s">
        <v>126</v>
      </c>
      <c r="B167" s="22" t="s">
        <v>595</v>
      </c>
      <c r="C167" s="19" t="n">
        <v>610</v>
      </c>
      <c r="D167" s="20" t="n">
        <f aca="false">прил_5!F780</f>
        <v>0</v>
      </c>
      <c r="E167" s="20" t="n">
        <f aca="false">прил_5!G780</f>
        <v>401.8</v>
      </c>
    </row>
    <row r="168" customFormat="false" ht="30" hidden="false" customHeight="false" outlineLevel="0" collapsed="false">
      <c r="A168" s="48" t="s">
        <v>536</v>
      </c>
      <c r="B168" s="22" t="s">
        <v>537</v>
      </c>
      <c r="C168" s="25"/>
      <c r="D168" s="20" t="n">
        <f aca="false">D169</f>
        <v>30</v>
      </c>
      <c r="E168" s="20" t="n">
        <f aca="false">E169</f>
        <v>50</v>
      </c>
    </row>
    <row r="169" customFormat="false" ht="15" hidden="false" customHeight="false" outlineLevel="0" collapsed="false">
      <c r="A169" s="23" t="s">
        <v>124</v>
      </c>
      <c r="B169" s="22" t="s">
        <v>537</v>
      </c>
      <c r="C169" s="19" t="n">
        <v>600</v>
      </c>
      <c r="D169" s="20" t="n">
        <f aca="false">D170</f>
        <v>30</v>
      </c>
      <c r="E169" s="20" t="n">
        <f aca="false">E170</f>
        <v>50</v>
      </c>
    </row>
    <row r="170" customFormat="false" ht="15" hidden="false" customHeight="false" outlineLevel="0" collapsed="false">
      <c r="A170" s="23" t="s">
        <v>126</v>
      </c>
      <c r="B170" s="22" t="s">
        <v>537</v>
      </c>
      <c r="C170" s="19" t="n">
        <v>610</v>
      </c>
      <c r="D170" s="20" t="n">
        <f aca="false">прил_5!F681</f>
        <v>30</v>
      </c>
      <c r="E170" s="20" t="n">
        <f aca="false">прил_5!G681</f>
        <v>50</v>
      </c>
    </row>
    <row r="171" customFormat="false" ht="60" hidden="false" customHeight="false" outlineLevel="0" collapsed="false">
      <c r="A171" s="24" t="s">
        <v>480</v>
      </c>
      <c r="B171" s="22" t="s">
        <v>481</v>
      </c>
      <c r="C171" s="25"/>
      <c r="D171" s="20" t="n">
        <f aca="false">D172</f>
        <v>820</v>
      </c>
      <c r="E171" s="20" t="n">
        <f aca="false">E172</f>
        <v>680</v>
      </c>
    </row>
    <row r="172" customFormat="false" ht="15" hidden="false" customHeight="false" outlineLevel="0" collapsed="false">
      <c r="A172" s="23" t="s">
        <v>124</v>
      </c>
      <c r="B172" s="22" t="s">
        <v>481</v>
      </c>
      <c r="C172" s="19" t="s">
        <v>125</v>
      </c>
      <c r="D172" s="20" t="n">
        <f aca="false">D173</f>
        <v>820</v>
      </c>
      <c r="E172" s="20" t="n">
        <f aca="false">E173</f>
        <v>680</v>
      </c>
    </row>
    <row r="173" customFormat="false" ht="15" hidden="false" customHeight="false" outlineLevel="0" collapsed="false">
      <c r="A173" s="23" t="s">
        <v>126</v>
      </c>
      <c r="B173" s="22" t="s">
        <v>481</v>
      </c>
      <c r="C173" s="19" t="s">
        <v>127</v>
      </c>
      <c r="D173" s="20" t="n">
        <f aca="false">прил_5!F621+прил_5!F560</f>
        <v>820</v>
      </c>
      <c r="E173" s="20" t="n">
        <f aca="false">прил_5!G621+прил_5!G560</f>
        <v>680</v>
      </c>
    </row>
    <row r="174" customFormat="false" ht="15" hidden="false" customHeight="false" outlineLevel="0" collapsed="false">
      <c r="A174" s="21" t="s">
        <v>561</v>
      </c>
      <c r="B174" s="22" t="s">
        <v>562</v>
      </c>
      <c r="C174" s="25"/>
      <c r="D174" s="20" t="n">
        <f aca="false">D175</f>
        <v>6548</v>
      </c>
      <c r="E174" s="20" t="n">
        <f aca="false">E175</f>
        <v>6548</v>
      </c>
    </row>
    <row r="175" customFormat="false" ht="30" hidden="false" customHeight="false" outlineLevel="0" collapsed="false">
      <c r="A175" s="24" t="s">
        <v>563</v>
      </c>
      <c r="B175" s="22" t="s">
        <v>564</v>
      </c>
      <c r="C175" s="25"/>
      <c r="D175" s="20" t="n">
        <f aca="false">D176</f>
        <v>6548</v>
      </c>
      <c r="E175" s="20" t="n">
        <f aca="false">E176</f>
        <v>6548</v>
      </c>
    </row>
    <row r="176" customFormat="false" ht="15" hidden="false" customHeight="false" outlineLevel="0" collapsed="false">
      <c r="A176" s="24" t="s">
        <v>565</v>
      </c>
      <c r="B176" s="22" t="s">
        <v>566</v>
      </c>
      <c r="C176" s="25"/>
      <c r="D176" s="20" t="n">
        <f aca="false">D177+D179</f>
        <v>6548</v>
      </c>
      <c r="E176" s="20" t="n">
        <f aca="false">E177+E179</f>
        <v>6548</v>
      </c>
    </row>
    <row r="177" customFormat="false" ht="15" hidden="false" customHeight="false" outlineLevel="0" collapsed="false">
      <c r="A177" s="23" t="s">
        <v>44</v>
      </c>
      <c r="B177" s="22" t="s">
        <v>566</v>
      </c>
      <c r="C177" s="19" t="s">
        <v>45</v>
      </c>
      <c r="D177" s="20" t="n">
        <f aca="false">D178</f>
        <v>6093</v>
      </c>
      <c r="E177" s="20" t="n">
        <f aca="false">E178</f>
        <v>6093</v>
      </c>
    </row>
    <row r="178" customFormat="false" ht="15" hidden="false" customHeight="false" outlineLevel="0" collapsed="false">
      <c r="A178" s="23" t="s">
        <v>46</v>
      </c>
      <c r="B178" s="22" t="s">
        <v>566</v>
      </c>
      <c r="C178" s="19" t="s">
        <v>47</v>
      </c>
      <c r="D178" s="20" t="n">
        <f aca="false">прил_5!F743</f>
        <v>6093</v>
      </c>
      <c r="E178" s="20" t="n">
        <f aca="false">прил_5!G743</f>
        <v>6093</v>
      </c>
    </row>
    <row r="179" customFormat="false" ht="15" hidden="false" customHeight="false" outlineLevel="0" collapsed="false">
      <c r="A179" s="23" t="s">
        <v>124</v>
      </c>
      <c r="B179" s="22" t="s">
        <v>566</v>
      </c>
      <c r="C179" s="19" t="s">
        <v>125</v>
      </c>
      <c r="D179" s="20" t="n">
        <f aca="false">D180</f>
        <v>455</v>
      </c>
      <c r="E179" s="20" t="n">
        <f aca="false">E180</f>
        <v>455</v>
      </c>
    </row>
    <row r="180" customFormat="false" ht="15" hidden="false" customHeight="false" outlineLevel="0" collapsed="false">
      <c r="A180" s="23" t="s">
        <v>126</v>
      </c>
      <c r="B180" s="22" t="s">
        <v>566</v>
      </c>
      <c r="C180" s="19" t="s">
        <v>127</v>
      </c>
      <c r="D180" s="20" t="n">
        <f aca="false">прил_5!F745</f>
        <v>455</v>
      </c>
      <c r="E180" s="20" t="n">
        <f aca="false">прил_5!G745</f>
        <v>455</v>
      </c>
    </row>
    <row r="181" customFormat="false" ht="15.6" hidden="false" customHeight="false" outlineLevel="0" collapsed="false">
      <c r="A181" s="68" t="s">
        <v>656</v>
      </c>
      <c r="B181" s="69" t="s">
        <v>657</v>
      </c>
      <c r="C181" s="67"/>
      <c r="D181" s="71" t="n">
        <f aca="false">D182+D187</f>
        <v>64694</v>
      </c>
      <c r="E181" s="71" t="n">
        <f aca="false">E182+E187</f>
        <v>69896</v>
      </c>
    </row>
    <row r="182" customFormat="false" ht="15" hidden="false" customHeight="false" outlineLevel="0" collapsed="false">
      <c r="A182" s="21" t="s">
        <v>658</v>
      </c>
      <c r="B182" s="22" t="s">
        <v>659</v>
      </c>
      <c r="C182" s="25"/>
      <c r="D182" s="20" t="n">
        <f aca="false">D183</f>
        <v>500</v>
      </c>
      <c r="E182" s="20" t="n">
        <f aca="false">E183</f>
        <v>544</v>
      </c>
    </row>
    <row r="183" customFormat="false" ht="30" hidden="false" customHeight="false" outlineLevel="0" collapsed="false">
      <c r="A183" s="21" t="s">
        <v>660</v>
      </c>
      <c r="B183" s="22" t="s">
        <v>661</v>
      </c>
      <c r="C183" s="25"/>
      <c r="D183" s="20" t="n">
        <f aca="false">D184</f>
        <v>500</v>
      </c>
      <c r="E183" s="20" t="n">
        <f aca="false">E184</f>
        <v>544</v>
      </c>
    </row>
    <row r="184" customFormat="false" ht="15" hidden="false" customHeight="false" outlineLevel="0" collapsed="false">
      <c r="A184" s="24" t="s">
        <v>662</v>
      </c>
      <c r="B184" s="22" t="s">
        <v>663</v>
      </c>
      <c r="C184" s="25"/>
      <c r="D184" s="20" t="n">
        <f aca="false">D185</f>
        <v>500</v>
      </c>
      <c r="E184" s="20" t="n">
        <f aca="false">E185</f>
        <v>544</v>
      </c>
    </row>
    <row r="185" customFormat="false" ht="15" hidden="false" customHeight="false" outlineLevel="0" collapsed="false">
      <c r="A185" s="23" t="s">
        <v>44</v>
      </c>
      <c r="B185" s="22" t="s">
        <v>663</v>
      </c>
      <c r="C185" s="19" t="s">
        <v>45</v>
      </c>
      <c r="D185" s="20" t="n">
        <f aca="false">D186</f>
        <v>500</v>
      </c>
      <c r="E185" s="20" t="n">
        <f aca="false">E186</f>
        <v>544</v>
      </c>
    </row>
    <row r="186" customFormat="false" ht="15" hidden="false" customHeight="false" outlineLevel="0" collapsed="false">
      <c r="A186" s="23" t="s">
        <v>46</v>
      </c>
      <c r="B186" s="22" t="s">
        <v>663</v>
      </c>
      <c r="C186" s="19" t="s">
        <v>47</v>
      </c>
      <c r="D186" s="20" t="n">
        <f aca="false">прил_5!F876</f>
        <v>500</v>
      </c>
      <c r="E186" s="20" t="n">
        <f aca="false">прил_5!G876</f>
        <v>544</v>
      </c>
    </row>
    <row r="187" customFormat="false" ht="15" hidden="false" customHeight="false" outlineLevel="0" collapsed="false">
      <c r="A187" s="21" t="s">
        <v>665</v>
      </c>
      <c r="B187" s="22" t="s">
        <v>666</v>
      </c>
      <c r="C187" s="25"/>
      <c r="D187" s="46" t="n">
        <f aca="false">D188</f>
        <v>64194</v>
      </c>
      <c r="E187" s="46" t="n">
        <f aca="false">E188</f>
        <v>69352</v>
      </c>
    </row>
    <row r="188" customFormat="false" ht="15" hidden="false" customHeight="false" outlineLevel="0" collapsed="false">
      <c r="A188" s="21" t="s">
        <v>667</v>
      </c>
      <c r="B188" s="22" t="s">
        <v>668</v>
      </c>
      <c r="C188" s="25"/>
      <c r="D188" s="46" t="n">
        <f aca="false">D189+D192</f>
        <v>64194</v>
      </c>
      <c r="E188" s="46" t="n">
        <f aca="false">E189+E192</f>
        <v>69352</v>
      </c>
    </row>
    <row r="189" customFormat="false" ht="15" hidden="false" customHeight="false" outlineLevel="0" collapsed="false">
      <c r="A189" s="24" t="s">
        <v>669</v>
      </c>
      <c r="B189" s="22" t="s">
        <v>670</v>
      </c>
      <c r="C189" s="25"/>
      <c r="D189" s="46" t="n">
        <f aca="false">D190</f>
        <v>500</v>
      </c>
      <c r="E189" s="46" t="n">
        <f aca="false">E190</f>
        <v>800</v>
      </c>
    </row>
    <row r="190" customFormat="false" ht="15" hidden="false" customHeight="false" outlineLevel="0" collapsed="false">
      <c r="A190" s="23" t="s">
        <v>124</v>
      </c>
      <c r="B190" s="22" t="s">
        <v>670</v>
      </c>
      <c r="C190" s="19" t="n">
        <v>600</v>
      </c>
      <c r="D190" s="46" t="n">
        <f aca="false">D191</f>
        <v>500</v>
      </c>
      <c r="E190" s="46" t="n">
        <f aca="false">E191</f>
        <v>800</v>
      </c>
    </row>
    <row r="191" customFormat="false" ht="15" hidden="false" customHeight="false" outlineLevel="0" collapsed="false">
      <c r="A191" s="23" t="s">
        <v>126</v>
      </c>
      <c r="B191" s="22" t="s">
        <v>670</v>
      </c>
      <c r="C191" s="19" t="n">
        <v>610</v>
      </c>
      <c r="D191" s="46" t="n">
        <f aca="false">прил_5!F883</f>
        <v>500</v>
      </c>
      <c r="E191" s="46" t="n">
        <f aca="false">прил_5!G883</f>
        <v>800</v>
      </c>
    </row>
    <row r="192" customFormat="false" ht="30" hidden="false" customHeight="false" outlineLevel="0" collapsed="false">
      <c r="A192" s="24" t="s">
        <v>671</v>
      </c>
      <c r="B192" s="22" t="s">
        <v>672</v>
      </c>
      <c r="C192" s="19"/>
      <c r="D192" s="46" t="n">
        <f aca="false">D193</f>
        <v>63694</v>
      </c>
      <c r="E192" s="46" t="n">
        <f aca="false">E193</f>
        <v>68552</v>
      </c>
    </row>
    <row r="193" customFormat="false" ht="15" hidden="false" customHeight="false" outlineLevel="0" collapsed="false">
      <c r="A193" s="23" t="s">
        <v>124</v>
      </c>
      <c r="B193" s="22" t="s">
        <v>672</v>
      </c>
      <c r="C193" s="19" t="n">
        <v>600</v>
      </c>
      <c r="D193" s="46" t="n">
        <f aca="false">D194</f>
        <v>63694</v>
      </c>
      <c r="E193" s="46" t="n">
        <f aca="false">E194</f>
        <v>68552</v>
      </c>
    </row>
    <row r="194" customFormat="false" ht="15" hidden="false" customHeight="false" outlineLevel="0" collapsed="false">
      <c r="A194" s="23" t="s">
        <v>126</v>
      </c>
      <c r="B194" s="22" t="s">
        <v>672</v>
      </c>
      <c r="C194" s="19" t="n">
        <v>610</v>
      </c>
      <c r="D194" s="46" t="n">
        <f aca="false">прил_5!F886</f>
        <v>63694</v>
      </c>
      <c r="E194" s="46" t="n">
        <f aca="false">прил_5!G886</f>
        <v>68552</v>
      </c>
    </row>
    <row r="195" customFormat="false" ht="15.6" hidden="false" customHeight="false" outlineLevel="0" collapsed="false">
      <c r="A195" s="68" t="s">
        <v>238</v>
      </c>
      <c r="B195" s="69" t="s">
        <v>239</v>
      </c>
      <c r="C195" s="67"/>
      <c r="D195" s="71" t="n">
        <f aca="false">D201+D196</f>
        <v>1165</v>
      </c>
      <c r="E195" s="71" t="n">
        <f aca="false">E201+E196</f>
        <v>915</v>
      </c>
    </row>
    <row r="196" customFormat="false" ht="15" hidden="false" customHeight="false" outlineLevel="0" collapsed="false">
      <c r="A196" s="39" t="s">
        <v>240</v>
      </c>
      <c r="B196" s="40" t="s">
        <v>241</v>
      </c>
      <c r="C196" s="25"/>
      <c r="D196" s="46" t="n">
        <f aca="false">D197</f>
        <v>250</v>
      </c>
      <c r="E196" s="46" t="n">
        <f aca="false">E197</f>
        <v>0</v>
      </c>
    </row>
    <row r="197" customFormat="false" ht="30" hidden="false" customHeight="false" outlineLevel="0" collapsed="false">
      <c r="A197" s="39" t="s">
        <v>242</v>
      </c>
      <c r="B197" s="40" t="s">
        <v>243</v>
      </c>
      <c r="C197" s="25"/>
      <c r="D197" s="46" t="n">
        <f aca="false">D198</f>
        <v>250</v>
      </c>
      <c r="E197" s="46" t="n">
        <f aca="false">E198</f>
        <v>0</v>
      </c>
    </row>
    <row r="198" customFormat="false" ht="15" hidden="false" customHeight="false" outlineLevel="0" collapsed="false">
      <c r="A198" s="30" t="s">
        <v>244</v>
      </c>
      <c r="B198" s="22" t="s">
        <v>245</v>
      </c>
      <c r="C198" s="25"/>
      <c r="D198" s="46" t="n">
        <f aca="false">D199</f>
        <v>250</v>
      </c>
      <c r="E198" s="46" t="n">
        <f aca="false">E199</f>
        <v>0</v>
      </c>
    </row>
    <row r="199" customFormat="false" ht="15" hidden="false" customHeight="false" outlineLevel="0" collapsed="false">
      <c r="A199" s="23" t="s">
        <v>44</v>
      </c>
      <c r="B199" s="22" t="s">
        <v>245</v>
      </c>
      <c r="C199" s="19" t="s">
        <v>45</v>
      </c>
      <c r="D199" s="20" t="n">
        <f aca="false">D200</f>
        <v>250</v>
      </c>
      <c r="E199" s="20" t="n">
        <f aca="false">E200</f>
        <v>0</v>
      </c>
    </row>
    <row r="200" customFormat="false" ht="15" hidden="false" customHeight="false" outlineLevel="0" collapsed="false">
      <c r="A200" s="23" t="s">
        <v>46</v>
      </c>
      <c r="B200" s="22" t="s">
        <v>245</v>
      </c>
      <c r="C200" s="19" t="s">
        <v>47</v>
      </c>
      <c r="D200" s="20" t="n">
        <f aca="false">прил_5!F271</f>
        <v>250</v>
      </c>
      <c r="E200" s="20" t="n">
        <f aca="false">прил_5!G271</f>
        <v>0</v>
      </c>
    </row>
    <row r="201" customFormat="false" ht="15" hidden="false" customHeight="false" outlineLevel="0" collapsed="false">
      <c r="A201" s="21" t="s">
        <v>246</v>
      </c>
      <c r="B201" s="22" t="s">
        <v>247</v>
      </c>
      <c r="C201" s="25"/>
      <c r="D201" s="20" t="n">
        <f aca="false">D202</f>
        <v>915</v>
      </c>
      <c r="E201" s="20" t="n">
        <f aca="false">E202</f>
        <v>915</v>
      </c>
    </row>
    <row r="202" customFormat="false" ht="45" hidden="false" customHeight="false" outlineLevel="0" collapsed="false">
      <c r="A202" s="21" t="s">
        <v>248</v>
      </c>
      <c r="B202" s="22" t="s">
        <v>249</v>
      </c>
      <c r="C202" s="25"/>
      <c r="D202" s="20" t="n">
        <f aca="false">D203</f>
        <v>915</v>
      </c>
      <c r="E202" s="20" t="n">
        <f aca="false">E203</f>
        <v>915</v>
      </c>
    </row>
    <row r="203" customFormat="false" ht="30" hidden="false" customHeight="false" outlineLevel="0" collapsed="false">
      <c r="A203" s="21" t="s">
        <v>250</v>
      </c>
      <c r="B203" s="22" t="s">
        <v>251</v>
      </c>
      <c r="C203" s="25"/>
      <c r="D203" s="20" t="n">
        <f aca="false">D204+D206</f>
        <v>915</v>
      </c>
      <c r="E203" s="20" t="n">
        <f aca="false">E204+E206</f>
        <v>915</v>
      </c>
    </row>
    <row r="204" customFormat="false" ht="45" hidden="false" customHeight="false" outlineLevel="0" collapsed="false">
      <c r="A204" s="23" t="s">
        <v>30</v>
      </c>
      <c r="B204" s="22" t="s">
        <v>251</v>
      </c>
      <c r="C204" s="19" t="s">
        <v>31</v>
      </c>
      <c r="D204" s="20" t="n">
        <f aca="false">D205</f>
        <v>245.1</v>
      </c>
      <c r="E204" s="20" t="n">
        <f aca="false">E205</f>
        <v>245.1</v>
      </c>
    </row>
    <row r="205" customFormat="false" ht="15" hidden="false" customHeight="false" outlineLevel="0" collapsed="false">
      <c r="A205" s="23" t="s">
        <v>32</v>
      </c>
      <c r="B205" s="22" t="s">
        <v>251</v>
      </c>
      <c r="C205" s="19" t="s">
        <v>33</v>
      </c>
      <c r="D205" s="20" t="n">
        <f aca="false">прил_5!F276</f>
        <v>245.1</v>
      </c>
      <c r="E205" s="20" t="n">
        <f aca="false">прил_5!G276</f>
        <v>245.1</v>
      </c>
    </row>
    <row r="206" customFormat="false" ht="15" hidden="false" customHeight="false" outlineLevel="0" collapsed="false">
      <c r="A206" s="23" t="s">
        <v>44</v>
      </c>
      <c r="B206" s="22" t="s">
        <v>251</v>
      </c>
      <c r="C206" s="19" t="s">
        <v>45</v>
      </c>
      <c r="D206" s="20" t="n">
        <f aca="false">D207</f>
        <v>669.9</v>
      </c>
      <c r="E206" s="20" t="n">
        <f aca="false">E207</f>
        <v>669.9</v>
      </c>
    </row>
    <row r="207" customFormat="false" ht="15" hidden="false" customHeight="false" outlineLevel="0" collapsed="false">
      <c r="A207" s="23" t="s">
        <v>46</v>
      </c>
      <c r="B207" s="22" t="s">
        <v>251</v>
      </c>
      <c r="C207" s="19" t="s">
        <v>47</v>
      </c>
      <c r="D207" s="20" t="n">
        <f aca="false">прил_5!F278</f>
        <v>669.9</v>
      </c>
      <c r="E207" s="20" t="n">
        <f aca="false">прил_5!G278</f>
        <v>669.9</v>
      </c>
    </row>
    <row r="208" customFormat="false" ht="15.6" hidden="false" customHeight="false" outlineLevel="0" collapsed="false">
      <c r="A208" s="68" t="s">
        <v>434</v>
      </c>
      <c r="B208" s="69" t="s">
        <v>435</v>
      </c>
      <c r="C208" s="67"/>
      <c r="D208" s="71" t="n">
        <f aca="false">D209+D220+D225</f>
        <v>1729</v>
      </c>
      <c r="E208" s="71" t="n">
        <f aca="false">E209+E220+E225</f>
        <v>2980</v>
      </c>
    </row>
    <row r="209" customFormat="false" ht="15" hidden="false" customHeight="false" outlineLevel="0" collapsed="false">
      <c r="A209" s="21" t="s">
        <v>436</v>
      </c>
      <c r="B209" s="22" t="s">
        <v>437</v>
      </c>
      <c r="C209" s="25"/>
      <c r="D209" s="46" t="n">
        <f aca="false">D210</f>
        <v>546</v>
      </c>
      <c r="E209" s="46" t="n">
        <f aca="false">E210</f>
        <v>1120</v>
      </c>
    </row>
    <row r="210" customFormat="false" ht="30" hidden="false" customHeight="false" outlineLevel="0" collapsed="false">
      <c r="A210" s="30" t="s">
        <v>438</v>
      </c>
      <c r="B210" s="22" t="s">
        <v>439</v>
      </c>
      <c r="C210" s="25"/>
      <c r="D210" s="20" t="n">
        <f aca="false">D211+D216</f>
        <v>546</v>
      </c>
      <c r="E210" s="20" t="n">
        <f aca="false">E211+E216</f>
        <v>1120</v>
      </c>
    </row>
    <row r="211" customFormat="false" ht="15" hidden="false" customHeight="false" outlineLevel="0" collapsed="false">
      <c r="A211" s="28" t="s">
        <v>440</v>
      </c>
      <c r="B211" s="22" t="s">
        <v>441</v>
      </c>
      <c r="C211" s="25"/>
      <c r="D211" s="20" t="n">
        <f aca="false">D212+D214</f>
        <v>480</v>
      </c>
      <c r="E211" s="20" t="n">
        <f aca="false">E212+E214</f>
        <v>1050</v>
      </c>
    </row>
    <row r="212" customFormat="false" ht="15" hidden="false" customHeight="false" outlineLevel="0" collapsed="false">
      <c r="A212" s="23" t="s">
        <v>44</v>
      </c>
      <c r="B212" s="22" t="s">
        <v>441</v>
      </c>
      <c r="C212" s="19" t="s">
        <v>45</v>
      </c>
      <c r="D212" s="20" t="n">
        <f aca="false">D213</f>
        <v>433</v>
      </c>
      <c r="E212" s="20" t="n">
        <f aca="false">E213</f>
        <v>645</v>
      </c>
    </row>
    <row r="213" customFormat="false" ht="15" hidden="false" customHeight="false" outlineLevel="0" collapsed="false">
      <c r="A213" s="23" t="s">
        <v>46</v>
      </c>
      <c r="B213" s="22" t="s">
        <v>441</v>
      </c>
      <c r="C213" s="19" t="s">
        <v>47</v>
      </c>
      <c r="D213" s="20" t="n">
        <f aca="false">прил_5!F514</f>
        <v>433</v>
      </c>
      <c r="E213" s="20" t="n">
        <f aca="false">прил_5!G514</f>
        <v>645</v>
      </c>
    </row>
    <row r="214" customFormat="false" ht="15" hidden="false" customHeight="false" outlineLevel="0" collapsed="false">
      <c r="A214" s="23" t="s">
        <v>124</v>
      </c>
      <c r="B214" s="22" t="s">
        <v>441</v>
      </c>
      <c r="C214" s="19" t="s">
        <v>125</v>
      </c>
      <c r="D214" s="20" t="n">
        <f aca="false">D215</f>
        <v>47</v>
      </c>
      <c r="E214" s="20" t="n">
        <f aca="false">E215</f>
        <v>405</v>
      </c>
    </row>
    <row r="215" customFormat="false" ht="15" hidden="false" customHeight="false" outlineLevel="0" collapsed="false">
      <c r="A215" s="23" t="s">
        <v>126</v>
      </c>
      <c r="B215" s="22" t="s">
        <v>441</v>
      </c>
      <c r="C215" s="19" t="s">
        <v>127</v>
      </c>
      <c r="D215" s="20" t="n">
        <f aca="false">прил_5!F516</f>
        <v>47</v>
      </c>
      <c r="E215" s="20" t="n">
        <f aca="false">прил_5!G516</f>
        <v>405</v>
      </c>
    </row>
    <row r="216" customFormat="false" ht="15" hidden="false" customHeight="false" outlineLevel="0" collapsed="false">
      <c r="A216" s="30" t="s">
        <v>442</v>
      </c>
      <c r="B216" s="22" t="s">
        <v>443</v>
      </c>
      <c r="C216" s="25"/>
      <c r="D216" s="20" t="n">
        <f aca="false">D217</f>
        <v>66</v>
      </c>
      <c r="E216" s="20" t="n">
        <f aca="false">E217</f>
        <v>70</v>
      </c>
    </row>
    <row r="217" customFormat="false" ht="15" hidden="false" customHeight="false" outlineLevel="0" collapsed="false">
      <c r="A217" s="28" t="s">
        <v>440</v>
      </c>
      <c r="B217" s="22" t="s">
        <v>444</v>
      </c>
      <c r="C217" s="25"/>
      <c r="D217" s="20" t="n">
        <f aca="false">D218</f>
        <v>66</v>
      </c>
      <c r="E217" s="20" t="n">
        <f aca="false">E218</f>
        <v>70</v>
      </c>
    </row>
    <row r="218" customFormat="false" ht="15" hidden="false" customHeight="false" outlineLevel="0" collapsed="false">
      <c r="A218" s="23" t="s">
        <v>44</v>
      </c>
      <c r="B218" s="22" t="s">
        <v>444</v>
      </c>
      <c r="C218" s="19" t="s">
        <v>45</v>
      </c>
      <c r="D218" s="20" t="n">
        <f aca="false">D219</f>
        <v>66</v>
      </c>
      <c r="E218" s="20" t="n">
        <f aca="false">E219</f>
        <v>70</v>
      </c>
    </row>
    <row r="219" customFormat="false" ht="15" hidden="false" customHeight="false" outlineLevel="0" collapsed="false">
      <c r="A219" s="23" t="s">
        <v>46</v>
      </c>
      <c r="B219" s="22" t="s">
        <v>444</v>
      </c>
      <c r="C219" s="19" t="s">
        <v>47</v>
      </c>
      <c r="D219" s="20" t="n">
        <f aca="false">прил_5!F520</f>
        <v>66</v>
      </c>
      <c r="E219" s="20" t="n">
        <f aca="false">прил_5!G520</f>
        <v>70</v>
      </c>
    </row>
    <row r="220" customFormat="false" ht="15" hidden="false" customHeight="false" outlineLevel="0" collapsed="false">
      <c r="A220" s="21" t="s">
        <v>445</v>
      </c>
      <c r="B220" s="22" t="s">
        <v>446</v>
      </c>
      <c r="C220" s="25"/>
      <c r="D220" s="46" t="n">
        <f aca="false">D221</f>
        <v>633</v>
      </c>
      <c r="E220" s="46" t="n">
        <f aca="false">E221</f>
        <v>1300</v>
      </c>
    </row>
    <row r="221" customFormat="false" ht="15" hidden="false" customHeight="false" outlineLevel="0" collapsed="false">
      <c r="A221" s="30" t="s">
        <v>447</v>
      </c>
      <c r="B221" s="22" t="s">
        <v>448</v>
      </c>
      <c r="C221" s="25"/>
      <c r="D221" s="46" t="n">
        <f aca="false">D222</f>
        <v>633</v>
      </c>
      <c r="E221" s="46" t="n">
        <f aca="false">E222</f>
        <v>1300</v>
      </c>
    </row>
    <row r="222" customFormat="false" ht="30" hidden="false" customHeight="false" outlineLevel="0" collapsed="false">
      <c r="A222" s="30" t="s">
        <v>449</v>
      </c>
      <c r="B222" s="22" t="s">
        <v>450</v>
      </c>
      <c r="C222" s="25"/>
      <c r="D222" s="20" t="n">
        <f aca="false">D223</f>
        <v>633</v>
      </c>
      <c r="E222" s="20" t="n">
        <f aca="false">E223</f>
        <v>1300</v>
      </c>
    </row>
    <row r="223" customFormat="false" ht="15" hidden="false" customHeight="false" outlineLevel="0" collapsed="false">
      <c r="A223" s="23" t="s">
        <v>44</v>
      </c>
      <c r="B223" s="22" t="s">
        <v>450</v>
      </c>
      <c r="C223" s="19" t="s">
        <v>45</v>
      </c>
      <c r="D223" s="20" t="n">
        <f aca="false">D224</f>
        <v>633</v>
      </c>
      <c r="E223" s="20" t="n">
        <f aca="false">E224</f>
        <v>1300</v>
      </c>
    </row>
    <row r="224" customFormat="false" ht="15" hidden="false" customHeight="false" outlineLevel="0" collapsed="false">
      <c r="A224" s="23" t="s">
        <v>46</v>
      </c>
      <c r="B224" s="22" t="s">
        <v>450</v>
      </c>
      <c r="C224" s="19" t="s">
        <v>47</v>
      </c>
      <c r="D224" s="20" t="n">
        <f aca="false">прил_5!F525</f>
        <v>633</v>
      </c>
      <c r="E224" s="20" t="n">
        <f aca="false">прил_5!G525</f>
        <v>1300</v>
      </c>
    </row>
    <row r="225" customFormat="false" ht="30" hidden="false" customHeight="false" outlineLevel="0" collapsed="false">
      <c r="A225" s="21" t="s">
        <v>451</v>
      </c>
      <c r="B225" s="22" t="s">
        <v>452</v>
      </c>
      <c r="C225" s="25"/>
      <c r="D225" s="46" t="n">
        <f aca="false">D226</f>
        <v>550</v>
      </c>
      <c r="E225" s="46" t="n">
        <f aca="false">E226</f>
        <v>560</v>
      </c>
    </row>
    <row r="226" customFormat="false" ht="15" hidden="false" customHeight="false" outlineLevel="0" collapsed="false">
      <c r="A226" s="30" t="s">
        <v>453</v>
      </c>
      <c r="B226" s="22" t="s">
        <v>454</v>
      </c>
      <c r="C226" s="25"/>
      <c r="D226" s="46" t="n">
        <f aca="false">D230+D227</f>
        <v>550</v>
      </c>
      <c r="E226" s="46" t="n">
        <f aca="false">E230+E227</f>
        <v>560</v>
      </c>
    </row>
    <row r="227" customFormat="false" ht="30" hidden="false" customHeight="false" outlineLevel="0" collapsed="false">
      <c r="A227" s="30" t="s">
        <v>455</v>
      </c>
      <c r="B227" s="22" t="s">
        <v>456</v>
      </c>
      <c r="C227" s="25"/>
      <c r="D227" s="46" t="n">
        <f aca="false">D228</f>
        <v>500</v>
      </c>
      <c r="E227" s="46" t="n">
        <f aca="false">E228</f>
        <v>500</v>
      </c>
    </row>
    <row r="228" customFormat="false" ht="15" hidden="false" customHeight="false" outlineLevel="0" collapsed="false">
      <c r="A228" s="23" t="s">
        <v>124</v>
      </c>
      <c r="B228" s="22" t="s">
        <v>456</v>
      </c>
      <c r="C228" s="25" t="n">
        <v>600</v>
      </c>
      <c r="D228" s="46" t="n">
        <f aca="false">D229</f>
        <v>500</v>
      </c>
      <c r="E228" s="46" t="n">
        <f aca="false">E229</f>
        <v>500</v>
      </c>
    </row>
    <row r="229" customFormat="false" ht="15" hidden="false" customHeight="false" outlineLevel="0" collapsed="false">
      <c r="A229" s="23" t="s">
        <v>126</v>
      </c>
      <c r="B229" s="22" t="s">
        <v>456</v>
      </c>
      <c r="C229" s="25" t="n">
        <v>610</v>
      </c>
      <c r="D229" s="46" t="n">
        <f aca="false">прил_5!F530</f>
        <v>500</v>
      </c>
      <c r="E229" s="46" t="n">
        <f aca="false">прил_5!G530</f>
        <v>500</v>
      </c>
    </row>
    <row r="230" customFormat="false" ht="30" hidden="false" customHeight="false" outlineLevel="0" collapsed="false">
      <c r="A230" s="30" t="s">
        <v>457</v>
      </c>
      <c r="B230" s="22" t="s">
        <v>458</v>
      </c>
      <c r="C230" s="25"/>
      <c r="D230" s="20" t="n">
        <f aca="false">D231</f>
        <v>50</v>
      </c>
      <c r="E230" s="20" t="n">
        <f aca="false">E231</f>
        <v>60</v>
      </c>
    </row>
    <row r="231" customFormat="false" ht="15" hidden="false" customHeight="false" outlineLevel="0" collapsed="false">
      <c r="A231" s="23" t="s">
        <v>44</v>
      </c>
      <c r="B231" s="22" t="s">
        <v>458</v>
      </c>
      <c r="C231" s="19" t="s">
        <v>45</v>
      </c>
      <c r="D231" s="20" t="n">
        <f aca="false">D232</f>
        <v>50</v>
      </c>
      <c r="E231" s="20" t="n">
        <f aca="false">E232</f>
        <v>60</v>
      </c>
    </row>
    <row r="232" customFormat="false" ht="15" hidden="false" customHeight="false" outlineLevel="0" collapsed="false">
      <c r="A232" s="23" t="s">
        <v>46</v>
      </c>
      <c r="B232" s="22" t="s">
        <v>458</v>
      </c>
      <c r="C232" s="19" t="s">
        <v>47</v>
      </c>
      <c r="D232" s="20" t="n">
        <f aca="false">прил_5!F533</f>
        <v>50</v>
      </c>
      <c r="E232" s="20" t="n">
        <f aca="false">прил_5!G533</f>
        <v>60</v>
      </c>
    </row>
    <row r="233" customFormat="false" ht="31.2" hidden="false" customHeight="false" outlineLevel="0" collapsed="false">
      <c r="A233" s="68" t="s">
        <v>116</v>
      </c>
      <c r="B233" s="69" t="s">
        <v>117</v>
      </c>
      <c r="C233" s="67"/>
      <c r="D233" s="17" t="n">
        <f aca="false">D234+D284+D299+D304+D311+D322</f>
        <v>111893.1</v>
      </c>
      <c r="E233" s="17" t="n">
        <f aca="false">E234+E284+E299+E304+E311+E322</f>
        <v>116945.6</v>
      </c>
    </row>
    <row r="234" customFormat="false" ht="15" hidden="false" customHeight="false" outlineLevel="0" collapsed="false">
      <c r="A234" s="21" t="s">
        <v>118</v>
      </c>
      <c r="B234" s="22" t="s">
        <v>119</v>
      </c>
      <c r="C234" s="25"/>
      <c r="D234" s="20" t="n">
        <f aca="false">D235+D247+D251+D255+D259+D263+D267</f>
        <v>66037.9</v>
      </c>
      <c r="E234" s="20" t="n">
        <f aca="false">E235+E247+E251+E255+E259+E263+E267</f>
        <v>69675.3</v>
      </c>
    </row>
    <row r="235" customFormat="false" ht="45" hidden="false" customHeight="false" outlineLevel="0" collapsed="false">
      <c r="A235" s="30" t="s">
        <v>202</v>
      </c>
      <c r="B235" s="22" t="s">
        <v>121</v>
      </c>
      <c r="C235" s="25"/>
      <c r="D235" s="20" t="n">
        <f aca="false">D236+D239+D242</f>
        <v>43000</v>
      </c>
      <c r="E235" s="20" t="n">
        <f aca="false">E236+E239+E242</f>
        <v>45200</v>
      </c>
    </row>
    <row r="236" customFormat="false" ht="45" hidden="false" customHeight="false" outlineLevel="0" collapsed="false">
      <c r="A236" s="21" t="s">
        <v>203</v>
      </c>
      <c r="B236" s="22" t="s">
        <v>204</v>
      </c>
      <c r="C236" s="25"/>
      <c r="D236" s="20" t="n">
        <f aca="false">D237</f>
        <v>4000</v>
      </c>
      <c r="E236" s="20" t="n">
        <f aca="false">E237</f>
        <v>5000</v>
      </c>
    </row>
    <row r="237" customFormat="false" ht="15" hidden="false" customHeight="false" outlineLevel="0" collapsed="false">
      <c r="A237" s="23" t="s">
        <v>44</v>
      </c>
      <c r="B237" s="22" t="s">
        <v>204</v>
      </c>
      <c r="C237" s="19" t="s">
        <v>45</v>
      </c>
      <c r="D237" s="20" t="n">
        <f aca="false">D238</f>
        <v>4000</v>
      </c>
      <c r="E237" s="20" t="n">
        <f aca="false">E238</f>
        <v>5000</v>
      </c>
    </row>
    <row r="238" customFormat="false" ht="15" hidden="false" customHeight="false" outlineLevel="0" collapsed="false">
      <c r="A238" s="23" t="s">
        <v>46</v>
      </c>
      <c r="B238" s="22" t="s">
        <v>204</v>
      </c>
      <c r="C238" s="19" t="s">
        <v>47</v>
      </c>
      <c r="D238" s="20" t="n">
        <f aca="false">прил_5!F226</f>
        <v>4000</v>
      </c>
      <c r="E238" s="20" t="n">
        <f aca="false">прил_5!G226</f>
        <v>5000</v>
      </c>
    </row>
    <row r="239" customFormat="false" ht="30" hidden="false" customHeight="false" outlineLevel="0" collapsed="false">
      <c r="A239" s="23" t="s">
        <v>205</v>
      </c>
      <c r="B239" s="22" t="s">
        <v>206</v>
      </c>
      <c r="C239" s="19"/>
      <c r="D239" s="20" t="n">
        <f aca="false">D240</f>
        <v>500</v>
      </c>
      <c r="E239" s="20" t="n">
        <f aca="false">E240</f>
        <v>200</v>
      </c>
    </row>
    <row r="240" customFormat="false" ht="15" hidden="false" customHeight="false" outlineLevel="0" collapsed="false">
      <c r="A240" s="23" t="s">
        <v>44</v>
      </c>
      <c r="B240" s="22" t="s">
        <v>206</v>
      </c>
      <c r="C240" s="19" t="s">
        <v>45</v>
      </c>
      <c r="D240" s="20" t="n">
        <f aca="false">D241</f>
        <v>500</v>
      </c>
      <c r="E240" s="20" t="n">
        <f aca="false">E241</f>
        <v>200</v>
      </c>
    </row>
    <row r="241" customFormat="false" ht="15" hidden="false" customHeight="false" outlineLevel="0" collapsed="false">
      <c r="A241" s="23" t="s">
        <v>46</v>
      </c>
      <c r="B241" s="22" t="s">
        <v>206</v>
      </c>
      <c r="C241" s="19" t="s">
        <v>47</v>
      </c>
      <c r="D241" s="20" t="n">
        <f aca="false">прил_5!F229</f>
        <v>500</v>
      </c>
      <c r="E241" s="20" t="n">
        <f aca="false">прил_5!G229</f>
        <v>200</v>
      </c>
    </row>
    <row r="242" customFormat="false" ht="15" hidden="false" customHeight="false" outlineLevel="0" collapsed="false">
      <c r="A242" s="23" t="s">
        <v>122</v>
      </c>
      <c r="B242" s="22" t="s">
        <v>123</v>
      </c>
      <c r="C242" s="19"/>
      <c r="D242" s="20" t="n">
        <f aca="false">D243+D245</f>
        <v>38500</v>
      </c>
      <c r="E242" s="20" t="n">
        <f aca="false">E243+E245</f>
        <v>40000</v>
      </c>
    </row>
    <row r="243" customFormat="false" ht="15" hidden="false" customHeight="false" outlineLevel="0" collapsed="false">
      <c r="A243" s="23" t="s">
        <v>44</v>
      </c>
      <c r="B243" s="22" t="s">
        <v>123</v>
      </c>
      <c r="C243" s="19" t="s">
        <v>45</v>
      </c>
      <c r="D243" s="20" t="n">
        <f aca="false">D244</f>
        <v>1878.8</v>
      </c>
      <c r="E243" s="20" t="n">
        <f aca="false">E244</f>
        <v>1878.8</v>
      </c>
    </row>
    <row r="244" customFormat="false" ht="15" hidden="false" customHeight="false" outlineLevel="0" collapsed="false">
      <c r="A244" s="23" t="s">
        <v>46</v>
      </c>
      <c r="B244" s="22" t="s">
        <v>123</v>
      </c>
      <c r="C244" s="19" t="s">
        <v>47</v>
      </c>
      <c r="D244" s="20" t="n">
        <f aca="false">прил_5!F232</f>
        <v>1878.8</v>
      </c>
      <c r="E244" s="20" t="n">
        <f aca="false">прил_5!G232</f>
        <v>1878.8</v>
      </c>
    </row>
    <row r="245" customFormat="false" ht="15" hidden="false" customHeight="false" outlineLevel="0" collapsed="false">
      <c r="A245" s="23" t="s">
        <v>124</v>
      </c>
      <c r="B245" s="22" t="s">
        <v>123</v>
      </c>
      <c r="C245" s="19" t="s">
        <v>125</v>
      </c>
      <c r="D245" s="20" t="n">
        <f aca="false">D246</f>
        <v>36621.2</v>
      </c>
      <c r="E245" s="20" t="n">
        <f aca="false">E246</f>
        <v>38121.2</v>
      </c>
    </row>
    <row r="246" customFormat="false" ht="15" hidden="false" customHeight="false" outlineLevel="0" collapsed="false">
      <c r="A246" s="23" t="s">
        <v>126</v>
      </c>
      <c r="B246" s="22" t="s">
        <v>123</v>
      </c>
      <c r="C246" s="19" t="s">
        <v>127</v>
      </c>
      <c r="D246" s="20" t="n">
        <f aca="false">прил_5!F786+прил_5!F687+прил_5!F566+прил_5!F627+прил_5!F125</f>
        <v>36621.2</v>
      </c>
      <c r="E246" s="20" t="n">
        <f aca="false">прил_5!G786+прил_5!G687+прил_5!G566+прил_5!G627+прил_5!G125</f>
        <v>38121.2</v>
      </c>
    </row>
    <row r="247" customFormat="false" ht="30" hidden="false" customHeight="false" outlineLevel="0" collapsed="false">
      <c r="A247" s="30" t="s">
        <v>207</v>
      </c>
      <c r="B247" s="22" t="s">
        <v>208</v>
      </c>
      <c r="C247" s="25"/>
      <c r="D247" s="20" t="n">
        <f aca="false">D248</f>
        <v>150</v>
      </c>
      <c r="E247" s="20" t="n">
        <f aca="false">E248</f>
        <v>270</v>
      </c>
    </row>
    <row r="248" customFormat="false" ht="30" hidden="false" customHeight="false" outlineLevel="0" collapsed="false">
      <c r="A248" s="37" t="s">
        <v>209</v>
      </c>
      <c r="B248" s="22" t="s">
        <v>210</v>
      </c>
      <c r="C248" s="70"/>
      <c r="D248" s="20" t="n">
        <f aca="false">D249</f>
        <v>150</v>
      </c>
      <c r="E248" s="20" t="n">
        <f aca="false">E249</f>
        <v>270</v>
      </c>
    </row>
    <row r="249" customFormat="false" ht="15" hidden="false" customHeight="false" outlineLevel="0" collapsed="false">
      <c r="A249" s="23" t="s">
        <v>44</v>
      </c>
      <c r="B249" s="22" t="s">
        <v>210</v>
      </c>
      <c r="C249" s="19" t="s">
        <v>45</v>
      </c>
      <c r="D249" s="20" t="n">
        <f aca="false">D250</f>
        <v>150</v>
      </c>
      <c r="E249" s="20" t="n">
        <f aca="false">E250</f>
        <v>270</v>
      </c>
    </row>
    <row r="250" customFormat="false" ht="15" hidden="false" customHeight="false" outlineLevel="0" collapsed="false">
      <c r="A250" s="23" t="s">
        <v>46</v>
      </c>
      <c r="B250" s="22" t="s">
        <v>210</v>
      </c>
      <c r="C250" s="19" t="s">
        <v>47</v>
      </c>
      <c r="D250" s="20" t="n">
        <f aca="false">прил_5!F236</f>
        <v>150</v>
      </c>
      <c r="E250" s="20" t="n">
        <f aca="false">прил_5!G236</f>
        <v>270</v>
      </c>
    </row>
    <row r="251" customFormat="false" ht="45" hidden="false" customHeight="false" outlineLevel="0" collapsed="false">
      <c r="A251" s="34" t="s">
        <v>211</v>
      </c>
      <c r="B251" s="22" t="s">
        <v>212</v>
      </c>
      <c r="C251" s="19"/>
      <c r="D251" s="20" t="n">
        <f aca="false">D252</f>
        <v>150</v>
      </c>
      <c r="E251" s="20" t="n">
        <f aca="false">E252</f>
        <v>150</v>
      </c>
    </row>
    <row r="252" customFormat="false" ht="30" hidden="false" customHeight="false" outlineLevel="0" collapsed="false">
      <c r="A252" s="21" t="s">
        <v>213</v>
      </c>
      <c r="B252" s="22" t="s">
        <v>214</v>
      </c>
      <c r="C252" s="19"/>
      <c r="D252" s="20" t="n">
        <f aca="false">D253</f>
        <v>150</v>
      </c>
      <c r="E252" s="20" t="n">
        <f aca="false">E253</f>
        <v>150</v>
      </c>
    </row>
    <row r="253" customFormat="false" ht="15" hidden="false" customHeight="false" outlineLevel="0" collapsed="false">
      <c r="A253" s="23" t="s">
        <v>44</v>
      </c>
      <c r="B253" s="22" t="s">
        <v>214</v>
      </c>
      <c r="C253" s="19" t="n">
        <v>200</v>
      </c>
      <c r="D253" s="20" t="n">
        <f aca="false">D254</f>
        <v>150</v>
      </c>
      <c r="E253" s="20" t="n">
        <f aca="false">E254</f>
        <v>150</v>
      </c>
    </row>
    <row r="254" customFormat="false" ht="15" hidden="false" customHeight="false" outlineLevel="0" collapsed="false">
      <c r="A254" s="23" t="s">
        <v>46</v>
      </c>
      <c r="B254" s="22" t="s">
        <v>214</v>
      </c>
      <c r="C254" s="19" t="n">
        <v>240</v>
      </c>
      <c r="D254" s="20" t="n">
        <f aca="false">прил_5!F240</f>
        <v>150</v>
      </c>
      <c r="E254" s="20" t="n">
        <f aca="false">прил_5!G240</f>
        <v>150</v>
      </c>
    </row>
    <row r="255" customFormat="false" ht="30" hidden="false" customHeight="false" outlineLevel="0" collapsed="false">
      <c r="A255" s="30" t="s">
        <v>215</v>
      </c>
      <c r="B255" s="22" t="s">
        <v>216</v>
      </c>
      <c r="C255" s="19"/>
      <c r="D255" s="20" t="n">
        <f aca="false">D256</f>
        <v>7030</v>
      </c>
      <c r="E255" s="20" t="n">
        <f aca="false">E256</f>
        <v>7030</v>
      </c>
    </row>
    <row r="256" customFormat="false" ht="15" hidden="false" customHeight="false" outlineLevel="0" collapsed="false">
      <c r="A256" s="21" t="s">
        <v>217</v>
      </c>
      <c r="B256" s="22" t="s">
        <v>218</v>
      </c>
      <c r="C256" s="25"/>
      <c r="D256" s="20" t="n">
        <f aca="false">D257</f>
        <v>7030</v>
      </c>
      <c r="E256" s="20" t="n">
        <f aca="false">E257</f>
        <v>7030</v>
      </c>
    </row>
    <row r="257" customFormat="false" ht="15" hidden="false" customHeight="false" outlineLevel="0" collapsed="false">
      <c r="A257" s="23" t="s">
        <v>44</v>
      </c>
      <c r="B257" s="22" t="s">
        <v>218</v>
      </c>
      <c r="C257" s="19" t="s">
        <v>45</v>
      </c>
      <c r="D257" s="20" t="n">
        <f aca="false">D258</f>
        <v>7030</v>
      </c>
      <c r="E257" s="20" t="n">
        <f aca="false">E258</f>
        <v>7030</v>
      </c>
    </row>
    <row r="258" customFormat="false" ht="15" hidden="false" customHeight="false" outlineLevel="0" collapsed="false">
      <c r="A258" s="23" t="s">
        <v>46</v>
      </c>
      <c r="B258" s="22" t="s">
        <v>218</v>
      </c>
      <c r="C258" s="19" t="s">
        <v>47</v>
      </c>
      <c r="D258" s="20" t="n">
        <f aca="false">прил_5!F244</f>
        <v>7030</v>
      </c>
      <c r="E258" s="20" t="n">
        <f aca="false">прил_5!G244</f>
        <v>7030</v>
      </c>
    </row>
    <row r="259" customFormat="false" ht="60" hidden="false" customHeight="false" outlineLevel="0" collapsed="false">
      <c r="A259" s="30" t="s">
        <v>219</v>
      </c>
      <c r="B259" s="22" t="s">
        <v>220</v>
      </c>
      <c r="C259" s="25"/>
      <c r="D259" s="20" t="n">
        <f aca="false">D260</f>
        <v>100</v>
      </c>
      <c r="E259" s="20" t="n">
        <f aca="false">E260</f>
        <v>100</v>
      </c>
    </row>
    <row r="260" customFormat="false" ht="45" hidden="false" customHeight="false" outlineLevel="0" collapsed="false">
      <c r="A260" s="33" t="s">
        <v>221</v>
      </c>
      <c r="B260" s="22" t="s">
        <v>222</v>
      </c>
      <c r="C260" s="25"/>
      <c r="D260" s="20" t="n">
        <f aca="false">D261</f>
        <v>100</v>
      </c>
      <c r="E260" s="20" t="n">
        <f aca="false">E261</f>
        <v>100</v>
      </c>
    </row>
    <row r="261" customFormat="false" ht="15" hidden="false" customHeight="false" outlineLevel="0" collapsed="false">
      <c r="A261" s="23" t="s">
        <v>44</v>
      </c>
      <c r="B261" s="22" t="s">
        <v>222</v>
      </c>
      <c r="C261" s="19" t="s">
        <v>45</v>
      </c>
      <c r="D261" s="20" t="n">
        <f aca="false">D262</f>
        <v>100</v>
      </c>
      <c r="E261" s="20" t="n">
        <f aca="false">E262</f>
        <v>100</v>
      </c>
    </row>
    <row r="262" customFormat="false" ht="15" hidden="false" customHeight="false" outlineLevel="0" collapsed="false">
      <c r="A262" s="23" t="s">
        <v>46</v>
      </c>
      <c r="B262" s="22" t="s">
        <v>222</v>
      </c>
      <c r="C262" s="19" t="s">
        <v>47</v>
      </c>
      <c r="D262" s="20" t="n">
        <f aca="false">прил_5!F248</f>
        <v>100</v>
      </c>
      <c r="E262" s="20" t="n">
        <f aca="false">прил_5!G248</f>
        <v>100</v>
      </c>
    </row>
    <row r="263" customFormat="false" ht="60" hidden="false" customHeight="false" outlineLevel="0" collapsed="false">
      <c r="A263" s="23" t="s">
        <v>313</v>
      </c>
      <c r="B263" s="22" t="s">
        <v>314</v>
      </c>
      <c r="C263" s="19"/>
      <c r="D263" s="20" t="n">
        <f aca="false">D264</f>
        <v>676</v>
      </c>
      <c r="E263" s="20" t="n">
        <f aca="false">E264</f>
        <v>676</v>
      </c>
    </row>
    <row r="264" customFormat="false" ht="45" hidden="false" customHeight="false" outlineLevel="0" collapsed="false">
      <c r="A264" s="23" t="s">
        <v>315</v>
      </c>
      <c r="B264" s="22" t="s">
        <v>316</v>
      </c>
      <c r="C264" s="19"/>
      <c r="D264" s="20" t="n">
        <f aca="false">D265</f>
        <v>676</v>
      </c>
      <c r="E264" s="20" t="n">
        <f aca="false">E265</f>
        <v>676</v>
      </c>
    </row>
    <row r="265" customFormat="false" ht="15" hidden="false" customHeight="false" outlineLevel="0" collapsed="false">
      <c r="A265" s="23" t="s">
        <v>44</v>
      </c>
      <c r="B265" s="22" t="s">
        <v>316</v>
      </c>
      <c r="C265" s="19" t="s">
        <v>45</v>
      </c>
      <c r="D265" s="20" t="n">
        <f aca="false">D266</f>
        <v>676</v>
      </c>
      <c r="E265" s="20" t="n">
        <f aca="false">E266</f>
        <v>676</v>
      </c>
    </row>
    <row r="266" customFormat="false" ht="15" hidden="false" customHeight="false" outlineLevel="0" collapsed="false">
      <c r="A266" s="23" t="s">
        <v>46</v>
      </c>
      <c r="B266" s="22" t="s">
        <v>316</v>
      </c>
      <c r="C266" s="19" t="s">
        <v>47</v>
      </c>
      <c r="D266" s="20" t="n">
        <f aca="false">прил_5!F343</f>
        <v>676</v>
      </c>
      <c r="E266" s="20" t="n">
        <f aca="false">прил_5!G343</f>
        <v>676</v>
      </c>
    </row>
    <row r="267" customFormat="false" ht="15" hidden="false" customHeight="false" outlineLevel="0" collapsed="false">
      <c r="A267" s="30" t="s">
        <v>390</v>
      </c>
      <c r="B267" s="22" t="s">
        <v>391</v>
      </c>
      <c r="C267" s="25"/>
      <c r="D267" s="20" t="n">
        <f aca="false">D271+D274+D277+D268</f>
        <v>14931.9</v>
      </c>
      <c r="E267" s="20" t="n">
        <f aca="false">E271+E274+E277+E268</f>
        <v>16249.3</v>
      </c>
    </row>
    <row r="268" customFormat="false" ht="15" hidden="false" customHeight="false" outlineLevel="0" collapsed="false">
      <c r="A268" s="43" t="s">
        <v>392</v>
      </c>
      <c r="B268" s="22" t="s">
        <v>393</v>
      </c>
      <c r="C268" s="19"/>
      <c r="D268" s="20" t="n">
        <f aca="false">D269</f>
        <v>5110</v>
      </c>
      <c r="E268" s="20" t="n">
        <f aca="false">E269</f>
        <v>5110</v>
      </c>
    </row>
    <row r="269" customFormat="false" ht="15" hidden="false" customHeight="false" outlineLevel="0" collapsed="false">
      <c r="A269" s="23" t="s">
        <v>44</v>
      </c>
      <c r="B269" s="22" t="s">
        <v>393</v>
      </c>
      <c r="C269" s="19" t="s">
        <v>45</v>
      </c>
      <c r="D269" s="20" t="n">
        <f aca="false">D270</f>
        <v>5110</v>
      </c>
      <c r="E269" s="20" t="n">
        <f aca="false">E270</f>
        <v>5110</v>
      </c>
    </row>
    <row r="270" customFormat="false" ht="15" hidden="false" customHeight="false" outlineLevel="0" collapsed="false">
      <c r="A270" s="23" t="s">
        <v>46</v>
      </c>
      <c r="B270" s="22" t="s">
        <v>393</v>
      </c>
      <c r="C270" s="19" t="s">
        <v>47</v>
      </c>
      <c r="D270" s="20" t="n">
        <f aca="false">прил_5!F431</f>
        <v>5110</v>
      </c>
      <c r="E270" s="20" t="n">
        <f aca="false">прил_5!G431</f>
        <v>5110</v>
      </c>
    </row>
    <row r="271" customFormat="false" ht="15" hidden="false" customHeight="false" outlineLevel="0" collapsed="false">
      <c r="A271" s="44" t="s">
        <v>394</v>
      </c>
      <c r="B271" s="19" t="s">
        <v>395</v>
      </c>
      <c r="C271" s="19"/>
      <c r="D271" s="20" t="n">
        <f aca="false">D272</f>
        <v>0</v>
      </c>
      <c r="E271" s="20" t="n">
        <f aca="false">E272</f>
        <v>1200</v>
      </c>
    </row>
    <row r="272" customFormat="false" ht="15" hidden="false" customHeight="false" outlineLevel="0" collapsed="false">
      <c r="A272" s="23" t="s">
        <v>44</v>
      </c>
      <c r="B272" s="19" t="s">
        <v>395</v>
      </c>
      <c r="C272" s="19" t="s">
        <v>45</v>
      </c>
      <c r="D272" s="20" t="n">
        <f aca="false">D273</f>
        <v>0</v>
      </c>
      <c r="E272" s="20" t="n">
        <f aca="false">E273</f>
        <v>1200</v>
      </c>
    </row>
    <row r="273" customFormat="false" ht="15" hidden="false" customHeight="false" outlineLevel="0" collapsed="false">
      <c r="A273" s="23" t="s">
        <v>46</v>
      </c>
      <c r="B273" s="19" t="s">
        <v>395</v>
      </c>
      <c r="C273" s="19" t="s">
        <v>47</v>
      </c>
      <c r="D273" s="20" t="n">
        <f aca="false">прил_5!F434</f>
        <v>0</v>
      </c>
      <c r="E273" s="20" t="n">
        <f aca="false">прил_5!G434</f>
        <v>1200</v>
      </c>
    </row>
    <row r="274" customFormat="false" ht="15" hidden="false" customHeight="false" outlineLevel="0" collapsed="false">
      <c r="A274" s="44" t="s">
        <v>396</v>
      </c>
      <c r="B274" s="19" t="s">
        <v>397</v>
      </c>
      <c r="C274" s="19"/>
      <c r="D274" s="20" t="n">
        <f aca="false">D275</f>
        <v>1200</v>
      </c>
      <c r="E274" s="20" t="n">
        <f aca="false">E275</f>
        <v>1200</v>
      </c>
    </row>
    <row r="275" customFormat="false" ht="15" hidden="false" customHeight="false" outlineLevel="0" collapsed="false">
      <c r="A275" s="23" t="s">
        <v>44</v>
      </c>
      <c r="B275" s="19" t="s">
        <v>397</v>
      </c>
      <c r="C275" s="19" t="s">
        <v>45</v>
      </c>
      <c r="D275" s="20" t="n">
        <f aca="false">D276</f>
        <v>1200</v>
      </c>
      <c r="E275" s="20" t="n">
        <f aca="false">E276</f>
        <v>1200</v>
      </c>
    </row>
    <row r="276" customFormat="false" ht="15" hidden="false" customHeight="false" outlineLevel="0" collapsed="false">
      <c r="A276" s="23" t="s">
        <v>46</v>
      </c>
      <c r="B276" s="19" t="s">
        <v>397</v>
      </c>
      <c r="C276" s="19" t="s">
        <v>47</v>
      </c>
      <c r="D276" s="20" t="n">
        <f aca="false">прил_5!F437</f>
        <v>1200</v>
      </c>
      <c r="E276" s="20" t="n">
        <f aca="false">прил_5!G437</f>
        <v>1200</v>
      </c>
    </row>
    <row r="277" customFormat="false" ht="30" hidden="false" customHeight="false" outlineLevel="0" collapsed="false">
      <c r="A277" s="30" t="s">
        <v>423</v>
      </c>
      <c r="B277" s="45" t="s">
        <v>424</v>
      </c>
      <c r="C277" s="25"/>
      <c r="D277" s="20" t="n">
        <f aca="false">D278+D280+D282</f>
        <v>8621.9</v>
      </c>
      <c r="E277" s="20" t="n">
        <f aca="false">E278+E280+E282</f>
        <v>8739.3</v>
      </c>
    </row>
    <row r="278" customFormat="false" ht="45" hidden="false" customHeight="false" outlineLevel="0" collapsed="false">
      <c r="A278" s="26" t="s">
        <v>30</v>
      </c>
      <c r="B278" s="45" t="s">
        <v>424</v>
      </c>
      <c r="C278" s="19" t="s">
        <v>31</v>
      </c>
      <c r="D278" s="20" t="n">
        <f aca="false">D279</f>
        <v>8057.9</v>
      </c>
      <c r="E278" s="20" t="n">
        <f aca="false">E279</f>
        <v>8057.9</v>
      </c>
    </row>
    <row r="279" customFormat="false" ht="15" hidden="false" customHeight="false" outlineLevel="0" collapsed="false">
      <c r="A279" s="26" t="s">
        <v>108</v>
      </c>
      <c r="B279" s="45" t="s">
        <v>424</v>
      </c>
      <c r="C279" s="19" t="s">
        <v>109</v>
      </c>
      <c r="D279" s="20" t="n">
        <f aca="false">прил_5!F488</f>
        <v>8057.9</v>
      </c>
      <c r="E279" s="20" t="n">
        <f aca="false">прил_5!G488</f>
        <v>8057.9</v>
      </c>
    </row>
    <row r="280" customFormat="false" ht="15" hidden="false" customHeight="false" outlineLevel="0" collapsed="false">
      <c r="A280" s="23" t="s">
        <v>44</v>
      </c>
      <c r="B280" s="45" t="s">
        <v>424</v>
      </c>
      <c r="C280" s="19" t="s">
        <v>45</v>
      </c>
      <c r="D280" s="20" t="n">
        <f aca="false">D281</f>
        <v>563.6</v>
      </c>
      <c r="E280" s="20" t="n">
        <f aca="false">E281</f>
        <v>681</v>
      </c>
    </row>
    <row r="281" customFormat="false" ht="15" hidden="false" customHeight="false" outlineLevel="0" collapsed="false">
      <c r="A281" s="23" t="s">
        <v>46</v>
      </c>
      <c r="B281" s="45" t="s">
        <v>424</v>
      </c>
      <c r="C281" s="19" t="s">
        <v>47</v>
      </c>
      <c r="D281" s="20" t="n">
        <f aca="false">прил_5!F490</f>
        <v>563.6</v>
      </c>
      <c r="E281" s="20" t="n">
        <f aca="false">прил_5!G490</f>
        <v>681</v>
      </c>
    </row>
    <row r="282" customFormat="false" ht="15" hidden="false" customHeight="false" outlineLevel="0" collapsed="false">
      <c r="A282" s="23" t="s">
        <v>60</v>
      </c>
      <c r="B282" s="45" t="s">
        <v>424</v>
      </c>
      <c r="C282" s="19" t="s">
        <v>61</v>
      </c>
      <c r="D282" s="20" t="n">
        <f aca="false">D283</f>
        <v>0.4</v>
      </c>
      <c r="E282" s="20" t="n">
        <f aca="false">E283</f>
        <v>0.4</v>
      </c>
    </row>
    <row r="283" customFormat="false" ht="15" hidden="false" customHeight="false" outlineLevel="0" collapsed="false">
      <c r="A283" s="26" t="s">
        <v>62</v>
      </c>
      <c r="B283" s="45" t="s">
        <v>424</v>
      </c>
      <c r="C283" s="19" t="s">
        <v>63</v>
      </c>
      <c r="D283" s="20" t="n">
        <f aca="false">прил_5!F492</f>
        <v>0.4</v>
      </c>
      <c r="E283" s="20" t="n">
        <f aca="false">прил_5!G492</f>
        <v>0.4</v>
      </c>
    </row>
    <row r="284" customFormat="false" ht="30" hidden="false" customHeight="false" outlineLevel="0" collapsed="false">
      <c r="A284" s="21" t="s">
        <v>172</v>
      </c>
      <c r="B284" s="22" t="s">
        <v>173</v>
      </c>
      <c r="C284" s="25"/>
      <c r="D284" s="20" t="n">
        <f aca="false">D285+D295</f>
        <v>3739</v>
      </c>
      <c r="E284" s="20" t="n">
        <f aca="false">E285+E295</f>
        <v>4620.1</v>
      </c>
    </row>
    <row r="285" customFormat="false" ht="30" hidden="false" customHeight="false" outlineLevel="0" collapsed="false">
      <c r="A285" s="30" t="s">
        <v>174</v>
      </c>
      <c r="B285" s="22" t="s">
        <v>175</v>
      </c>
      <c r="C285" s="25"/>
      <c r="D285" s="20" t="n">
        <f aca="false">D289+D286+D292</f>
        <v>2800.4</v>
      </c>
      <c r="E285" s="20" t="n">
        <f aca="false">E289+E286+E292</f>
        <v>3629.7</v>
      </c>
    </row>
    <row r="286" customFormat="false" ht="15" hidden="false" customHeight="false" outlineLevel="0" collapsed="false">
      <c r="A286" s="30" t="s">
        <v>176</v>
      </c>
      <c r="B286" s="22" t="s">
        <v>177</v>
      </c>
      <c r="C286" s="25"/>
      <c r="D286" s="20" t="n">
        <f aca="false">D287</f>
        <v>1773.8</v>
      </c>
      <c r="E286" s="20" t="n">
        <f aca="false">E287</f>
        <v>2169.1</v>
      </c>
    </row>
    <row r="287" customFormat="false" ht="15" hidden="false" customHeight="false" outlineLevel="0" collapsed="false">
      <c r="A287" s="23" t="s">
        <v>44</v>
      </c>
      <c r="B287" s="22" t="s">
        <v>177</v>
      </c>
      <c r="C287" s="19" t="s">
        <v>45</v>
      </c>
      <c r="D287" s="20" t="n">
        <f aca="false">D288</f>
        <v>1773.8</v>
      </c>
      <c r="E287" s="20" t="n">
        <f aca="false">E288</f>
        <v>2169.1</v>
      </c>
    </row>
    <row r="288" customFormat="false" ht="15" hidden="false" customHeight="false" outlineLevel="0" collapsed="false">
      <c r="A288" s="23" t="s">
        <v>46</v>
      </c>
      <c r="B288" s="22" t="s">
        <v>177</v>
      </c>
      <c r="C288" s="19" t="s">
        <v>47</v>
      </c>
      <c r="D288" s="20" t="n">
        <f aca="false">прил_5!F197</f>
        <v>1773.8</v>
      </c>
      <c r="E288" s="20" t="n">
        <f aca="false">прил_5!G197</f>
        <v>2169.1</v>
      </c>
    </row>
    <row r="289" customFormat="false" ht="15" hidden="false" customHeight="false" outlineLevel="0" collapsed="false">
      <c r="A289" s="33" t="s">
        <v>178</v>
      </c>
      <c r="B289" s="22" t="s">
        <v>179</v>
      </c>
      <c r="C289" s="25"/>
      <c r="D289" s="20" t="n">
        <f aca="false">D290</f>
        <v>976.6</v>
      </c>
      <c r="E289" s="20" t="n">
        <f aca="false">E290</f>
        <v>1410.6</v>
      </c>
    </row>
    <row r="290" customFormat="false" ht="15" hidden="false" customHeight="false" outlineLevel="0" collapsed="false">
      <c r="A290" s="23" t="s">
        <v>44</v>
      </c>
      <c r="B290" s="22" t="s">
        <v>179</v>
      </c>
      <c r="C290" s="19" t="s">
        <v>45</v>
      </c>
      <c r="D290" s="20" t="n">
        <f aca="false">D291</f>
        <v>976.6</v>
      </c>
      <c r="E290" s="20" t="n">
        <f aca="false">E291</f>
        <v>1410.6</v>
      </c>
    </row>
    <row r="291" customFormat="false" ht="15" hidden="false" customHeight="false" outlineLevel="0" collapsed="false">
      <c r="A291" s="23" t="s">
        <v>46</v>
      </c>
      <c r="B291" s="22" t="s">
        <v>179</v>
      </c>
      <c r="C291" s="19" t="s">
        <v>47</v>
      </c>
      <c r="D291" s="20" t="n">
        <f aca="false">прил_5!F200</f>
        <v>976.6</v>
      </c>
      <c r="E291" s="20" t="n">
        <f aca="false">прил_5!G200</f>
        <v>1410.6</v>
      </c>
    </row>
    <row r="292" customFormat="false" ht="15" hidden="false" customHeight="false" outlineLevel="0" collapsed="false">
      <c r="A292" s="30" t="s">
        <v>514</v>
      </c>
      <c r="B292" s="22" t="s">
        <v>515</v>
      </c>
      <c r="C292" s="25"/>
      <c r="D292" s="20" t="n">
        <f aca="false">D293</f>
        <v>50</v>
      </c>
      <c r="E292" s="20" t="n">
        <f aca="false">E293</f>
        <v>50</v>
      </c>
    </row>
    <row r="293" customFormat="false" ht="15" hidden="false" customHeight="false" outlineLevel="0" collapsed="false">
      <c r="A293" s="23" t="s">
        <v>124</v>
      </c>
      <c r="B293" s="22" t="s">
        <v>515</v>
      </c>
      <c r="C293" s="19" t="n">
        <v>600</v>
      </c>
      <c r="D293" s="20" t="n">
        <f aca="false">D294</f>
        <v>50</v>
      </c>
      <c r="E293" s="20" t="n">
        <f aca="false">E294</f>
        <v>50</v>
      </c>
    </row>
    <row r="294" customFormat="false" ht="15" hidden="false" customHeight="false" outlineLevel="0" collapsed="false">
      <c r="A294" s="23" t="s">
        <v>126</v>
      </c>
      <c r="B294" s="22" t="s">
        <v>515</v>
      </c>
      <c r="C294" s="19" t="n">
        <v>610</v>
      </c>
      <c r="D294" s="20" t="n">
        <f aca="false">прил_5!F632</f>
        <v>50</v>
      </c>
      <c r="E294" s="20" t="n">
        <f aca="false">прил_5!G632</f>
        <v>50</v>
      </c>
    </row>
    <row r="295" customFormat="false" ht="30" hidden="false" customHeight="false" outlineLevel="0" collapsed="false">
      <c r="A295" s="33" t="s">
        <v>223</v>
      </c>
      <c r="B295" s="38" t="s">
        <v>224</v>
      </c>
      <c r="C295" s="25"/>
      <c r="D295" s="20" t="n">
        <f aca="false">D296</f>
        <v>938.6</v>
      </c>
      <c r="E295" s="20" t="n">
        <f aca="false">E296</f>
        <v>990.4</v>
      </c>
    </row>
    <row r="296" customFormat="false" ht="30" hidden="false" customHeight="false" outlineLevel="0" collapsed="false">
      <c r="A296" s="30" t="s">
        <v>225</v>
      </c>
      <c r="B296" s="22" t="s">
        <v>226</v>
      </c>
      <c r="C296" s="25"/>
      <c r="D296" s="20" t="n">
        <f aca="false">D297</f>
        <v>938.6</v>
      </c>
      <c r="E296" s="20" t="n">
        <f aca="false">E297</f>
        <v>990.4</v>
      </c>
    </row>
    <row r="297" customFormat="false" ht="15" hidden="false" customHeight="false" outlineLevel="0" collapsed="false">
      <c r="A297" s="23" t="s">
        <v>44</v>
      </c>
      <c r="B297" s="22" t="s">
        <v>226</v>
      </c>
      <c r="C297" s="19" t="s">
        <v>45</v>
      </c>
      <c r="D297" s="20" t="n">
        <f aca="false">D298</f>
        <v>938.6</v>
      </c>
      <c r="E297" s="20" t="n">
        <f aca="false">E298</f>
        <v>990.4</v>
      </c>
    </row>
    <row r="298" customFormat="false" ht="15" hidden="false" customHeight="false" outlineLevel="0" collapsed="false">
      <c r="A298" s="23" t="s">
        <v>46</v>
      </c>
      <c r="B298" s="22" t="s">
        <v>226</v>
      </c>
      <c r="C298" s="19" t="s">
        <v>47</v>
      </c>
      <c r="D298" s="20" t="n">
        <f aca="false">прил_5!F253</f>
        <v>938.6</v>
      </c>
      <c r="E298" s="20" t="n">
        <f aca="false">прил_5!G253</f>
        <v>990.4</v>
      </c>
    </row>
    <row r="299" customFormat="false" ht="30" hidden="false" customHeight="false" outlineLevel="0" collapsed="false">
      <c r="A299" s="21" t="s">
        <v>180</v>
      </c>
      <c r="B299" s="22" t="s">
        <v>181</v>
      </c>
      <c r="C299" s="25"/>
      <c r="D299" s="20" t="n">
        <f aca="false">D300</f>
        <v>1728</v>
      </c>
      <c r="E299" s="20" t="n">
        <f aca="false">E300</f>
        <v>2217</v>
      </c>
    </row>
    <row r="300" customFormat="false" ht="60" hidden="false" customHeight="false" outlineLevel="0" collapsed="false">
      <c r="A300" s="34" t="s">
        <v>182</v>
      </c>
      <c r="B300" s="22" t="s">
        <v>183</v>
      </c>
      <c r="C300" s="25"/>
      <c r="D300" s="20" t="n">
        <f aca="false">D301</f>
        <v>1728</v>
      </c>
      <c r="E300" s="20" t="n">
        <f aca="false">E301</f>
        <v>2217</v>
      </c>
    </row>
    <row r="301" customFormat="false" ht="30" hidden="false" customHeight="false" outlineLevel="0" collapsed="false">
      <c r="A301" s="30" t="s">
        <v>184</v>
      </c>
      <c r="B301" s="22" t="s">
        <v>185</v>
      </c>
      <c r="C301" s="25"/>
      <c r="D301" s="20" t="n">
        <f aca="false">D302</f>
        <v>1728</v>
      </c>
      <c r="E301" s="20" t="n">
        <f aca="false">E302</f>
        <v>2217</v>
      </c>
    </row>
    <row r="302" customFormat="false" ht="15" hidden="false" customHeight="false" outlineLevel="0" collapsed="false">
      <c r="A302" s="23" t="s">
        <v>44</v>
      </c>
      <c r="B302" s="22" t="s">
        <v>185</v>
      </c>
      <c r="C302" s="19" t="s">
        <v>45</v>
      </c>
      <c r="D302" s="20" t="n">
        <f aca="false">D303</f>
        <v>1728</v>
      </c>
      <c r="E302" s="20" t="n">
        <f aca="false">E303</f>
        <v>2217</v>
      </c>
    </row>
    <row r="303" customFormat="false" ht="15" hidden="false" customHeight="false" outlineLevel="0" collapsed="false">
      <c r="A303" s="23" t="s">
        <v>46</v>
      </c>
      <c r="B303" s="22" t="s">
        <v>185</v>
      </c>
      <c r="C303" s="19" t="s">
        <v>47</v>
      </c>
      <c r="D303" s="20" t="n">
        <f aca="false">прил_5!F205</f>
        <v>1728</v>
      </c>
      <c r="E303" s="20" t="n">
        <f aca="false">прил_5!G205</f>
        <v>2217</v>
      </c>
    </row>
    <row r="304" customFormat="false" ht="15" hidden="false" customHeight="false" outlineLevel="0" collapsed="false">
      <c r="A304" s="21" t="s">
        <v>227</v>
      </c>
      <c r="B304" s="22" t="s">
        <v>228</v>
      </c>
      <c r="C304" s="25"/>
      <c r="D304" s="20" t="n">
        <f aca="false">D305</f>
        <v>1691</v>
      </c>
      <c r="E304" s="20" t="n">
        <f aca="false">E305</f>
        <v>1691</v>
      </c>
    </row>
    <row r="305" customFormat="false" ht="15" hidden="false" customHeight="false" outlineLevel="0" collapsed="false">
      <c r="A305" s="30" t="s">
        <v>229</v>
      </c>
      <c r="B305" s="22" t="s">
        <v>230</v>
      </c>
      <c r="C305" s="25"/>
      <c r="D305" s="20" t="n">
        <f aca="false">D306</f>
        <v>1691</v>
      </c>
      <c r="E305" s="20" t="n">
        <f aca="false">E306</f>
        <v>1691</v>
      </c>
    </row>
    <row r="306" customFormat="false" ht="15" hidden="false" customHeight="false" outlineLevel="0" collapsed="false">
      <c r="A306" s="28" t="s">
        <v>231</v>
      </c>
      <c r="B306" s="22" t="s">
        <v>232</v>
      </c>
      <c r="C306" s="25"/>
      <c r="D306" s="20" t="n">
        <f aca="false">D307+D309</f>
        <v>1691</v>
      </c>
      <c r="E306" s="20" t="n">
        <f aca="false">E307+E309</f>
        <v>1691</v>
      </c>
    </row>
    <row r="307" customFormat="false" ht="15" hidden="false" customHeight="false" outlineLevel="0" collapsed="false">
      <c r="A307" s="23" t="s">
        <v>44</v>
      </c>
      <c r="B307" s="22" t="s">
        <v>232</v>
      </c>
      <c r="C307" s="19" t="s">
        <v>45</v>
      </c>
      <c r="D307" s="20" t="n">
        <f aca="false">D308</f>
        <v>180</v>
      </c>
      <c r="E307" s="20" t="n">
        <f aca="false">E308</f>
        <v>180</v>
      </c>
    </row>
    <row r="308" customFormat="false" ht="15" hidden="false" customHeight="false" outlineLevel="0" collapsed="false">
      <c r="A308" s="23" t="s">
        <v>46</v>
      </c>
      <c r="B308" s="22" t="s">
        <v>232</v>
      </c>
      <c r="C308" s="19" t="s">
        <v>47</v>
      </c>
      <c r="D308" s="20" t="n">
        <f aca="false">прил_5!F258</f>
        <v>180</v>
      </c>
      <c r="E308" s="20" t="n">
        <f aca="false">прил_5!G258</f>
        <v>180</v>
      </c>
    </row>
    <row r="309" customFormat="false" ht="15" hidden="false" customHeight="false" outlineLevel="0" collapsed="false">
      <c r="A309" s="23" t="s">
        <v>124</v>
      </c>
      <c r="B309" s="22" t="s">
        <v>232</v>
      </c>
      <c r="C309" s="19" t="n">
        <v>600</v>
      </c>
      <c r="D309" s="20" t="n">
        <f aca="false">D310</f>
        <v>1511</v>
      </c>
      <c r="E309" s="20" t="n">
        <f aca="false">E310</f>
        <v>1511</v>
      </c>
    </row>
    <row r="310" customFormat="false" ht="15" hidden="false" customHeight="false" outlineLevel="0" collapsed="false">
      <c r="A310" s="23" t="s">
        <v>126</v>
      </c>
      <c r="B310" s="22" t="s">
        <v>232</v>
      </c>
      <c r="C310" s="19" t="n">
        <v>610</v>
      </c>
      <c r="D310" s="20" t="n">
        <f aca="false">прил_5!F571+прил_5!F637+прил_5!F692+прил_5!F791+прил_5!F892+прил_5!F704</f>
        <v>1511</v>
      </c>
      <c r="E310" s="20" t="n">
        <f aca="false">прил_5!G571+прил_5!G637+прил_5!G692+прил_5!G791+прил_5!G892+прил_5!G704</f>
        <v>1511</v>
      </c>
    </row>
    <row r="311" customFormat="false" ht="15" hidden="false" customHeight="false" outlineLevel="0" collapsed="false">
      <c r="A311" s="21" t="s">
        <v>186</v>
      </c>
      <c r="B311" s="22" t="s">
        <v>187</v>
      </c>
      <c r="C311" s="25"/>
      <c r="D311" s="20" t="n">
        <f aca="false">D312+D318</f>
        <v>605</v>
      </c>
      <c r="E311" s="20" t="n">
        <f aca="false">E312+E318</f>
        <v>650</v>
      </c>
    </row>
    <row r="312" customFormat="false" ht="30" hidden="false" customHeight="false" outlineLevel="0" collapsed="false">
      <c r="A312" s="30" t="s">
        <v>188</v>
      </c>
      <c r="B312" s="22" t="s">
        <v>189</v>
      </c>
      <c r="C312" s="25"/>
      <c r="D312" s="20" t="n">
        <f aca="false">D313</f>
        <v>305</v>
      </c>
      <c r="E312" s="20" t="n">
        <f aca="false">E313</f>
        <v>305</v>
      </c>
    </row>
    <row r="313" customFormat="false" ht="30" hidden="false" customHeight="false" outlineLevel="0" collapsed="false">
      <c r="A313" s="30" t="s">
        <v>190</v>
      </c>
      <c r="B313" s="22" t="s">
        <v>191</v>
      </c>
      <c r="C313" s="25"/>
      <c r="D313" s="20" t="n">
        <f aca="false">D314+D316</f>
        <v>305</v>
      </c>
      <c r="E313" s="20" t="n">
        <f aca="false">E314+E316</f>
        <v>305</v>
      </c>
    </row>
    <row r="314" customFormat="false" ht="15" hidden="false" customHeight="false" outlineLevel="0" collapsed="false">
      <c r="A314" s="23" t="s">
        <v>44</v>
      </c>
      <c r="B314" s="22" t="s">
        <v>191</v>
      </c>
      <c r="C314" s="19" t="s">
        <v>45</v>
      </c>
      <c r="D314" s="20" t="n">
        <f aca="false">D315</f>
        <v>100</v>
      </c>
      <c r="E314" s="20" t="n">
        <f aca="false">E315</f>
        <v>100</v>
      </c>
    </row>
    <row r="315" customFormat="false" ht="15" hidden="false" customHeight="false" outlineLevel="0" collapsed="false">
      <c r="A315" s="23" t="s">
        <v>46</v>
      </c>
      <c r="B315" s="22" t="s">
        <v>191</v>
      </c>
      <c r="C315" s="19" t="s">
        <v>47</v>
      </c>
      <c r="D315" s="20" t="n">
        <f aca="false">прил_5!F210</f>
        <v>100</v>
      </c>
      <c r="E315" s="20" t="n">
        <f aca="false">прил_5!G210</f>
        <v>100</v>
      </c>
    </row>
    <row r="316" customFormat="false" ht="15" hidden="false" customHeight="false" outlineLevel="0" collapsed="false">
      <c r="A316" s="23" t="s">
        <v>124</v>
      </c>
      <c r="B316" s="22" t="s">
        <v>191</v>
      </c>
      <c r="C316" s="19" t="s">
        <v>125</v>
      </c>
      <c r="D316" s="20" t="n">
        <f aca="false">D317</f>
        <v>205</v>
      </c>
      <c r="E316" s="20" t="n">
        <f aca="false">E317</f>
        <v>205</v>
      </c>
    </row>
    <row r="317" customFormat="false" ht="15" hidden="false" customHeight="false" outlineLevel="0" collapsed="false">
      <c r="A317" s="23" t="s">
        <v>126</v>
      </c>
      <c r="B317" s="22" t="s">
        <v>191</v>
      </c>
      <c r="C317" s="19" t="s">
        <v>127</v>
      </c>
      <c r="D317" s="20" t="n">
        <f aca="false">прил_5!F576+прил_5!F642+прил_5!F697+прил_5!F796+прил_5!F709+прил_5!F897</f>
        <v>205</v>
      </c>
      <c r="E317" s="20" t="n">
        <f aca="false">прил_5!G576+прил_5!G642+прил_5!G697+прил_5!G796+прил_5!G709+прил_5!G897</f>
        <v>205</v>
      </c>
    </row>
    <row r="318" customFormat="false" ht="30" hidden="false" customHeight="false" outlineLevel="0" collapsed="false">
      <c r="A318" s="34" t="s">
        <v>192</v>
      </c>
      <c r="B318" s="22" t="s">
        <v>193</v>
      </c>
      <c r="C318" s="25"/>
      <c r="D318" s="20" t="n">
        <f aca="false">D319</f>
        <v>300</v>
      </c>
      <c r="E318" s="20" t="n">
        <f aca="false">E319</f>
        <v>345</v>
      </c>
    </row>
    <row r="319" customFormat="false" ht="15" hidden="false" customHeight="false" outlineLevel="0" collapsed="false">
      <c r="A319" s="35" t="s">
        <v>194</v>
      </c>
      <c r="B319" s="22" t="s">
        <v>195</v>
      </c>
      <c r="C319" s="25"/>
      <c r="D319" s="20" t="n">
        <f aca="false">D320</f>
        <v>300</v>
      </c>
      <c r="E319" s="20" t="n">
        <f aca="false">E320</f>
        <v>345</v>
      </c>
    </row>
    <row r="320" customFormat="false" ht="15" hidden="false" customHeight="false" outlineLevel="0" collapsed="false">
      <c r="A320" s="23" t="s">
        <v>44</v>
      </c>
      <c r="B320" s="22" t="s">
        <v>195</v>
      </c>
      <c r="C320" s="19" t="s">
        <v>45</v>
      </c>
      <c r="D320" s="20" t="n">
        <f aca="false">D321</f>
        <v>300</v>
      </c>
      <c r="E320" s="20" t="n">
        <f aca="false">E321</f>
        <v>345</v>
      </c>
    </row>
    <row r="321" customFormat="false" ht="15" hidden="false" customHeight="false" outlineLevel="0" collapsed="false">
      <c r="A321" s="23" t="s">
        <v>46</v>
      </c>
      <c r="B321" s="22" t="s">
        <v>195</v>
      </c>
      <c r="C321" s="19" t="s">
        <v>47</v>
      </c>
      <c r="D321" s="20" t="n">
        <f aca="false">прил_5!F214</f>
        <v>300</v>
      </c>
      <c r="E321" s="20" t="n">
        <f aca="false">прил_5!G214</f>
        <v>345</v>
      </c>
    </row>
    <row r="322" customFormat="false" ht="15" hidden="false" customHeight="false" outlineLevel="0" collapsed="false">
      <c r="A322" s="30" t="s">
        <v>146</v>
      </c>
      <c r="B322" s="22" t="s">
        <v>196</v>
      </c>
      <c r="C322" s="25"/>
      <c r="D322" s="20" t="n">
        <f aca="false">D323</f>
        <v>38092.2</v>
      </c>
      <c r="E322" s="20" t="n">
        <f aca="false">E323</f>
        <v>38092.2</v>
      </c>
    </row>
    <row r="323" customFormat="false" ht="15" hidden="false" customHeight="false" outlineLevel="0" collapsed="false">
      <c r="A323" s="30" t="s">
        <v>26</v>
      </c>
      <c r="B323" s="22" t="s">
        <v>197</v>
      </c>
      <c r="C323" s="25"/>
      <c r="D323" s="20" t="n">
        <f aca="false">D324+D327</f>
        <v>38092.2</v>
      </c>
      <c r="E323" s="20" t="n">
        <f aca="false">E324+E327</f>
        <v>38092.2</v>
      </c>
    </row>
    <row r="324" customFormat="false" ht="15" hidden="false" customHeight="false" outlineLevel="0" collapsed="false">
      <c r="A324" s="36" t="s">
        <v>178</v>
      </c>
      <c r="B324" s="22" t="s">
        <v>199</v>
      </c>
      <c r="C324" s="25"/>
      <c r="D324" s="20" t="n">
        <f aca="false">D325</f>
        <v>30887.6</v>
      </c>
      <c r="E324" s="20" t="n">
        <f aca="false">E325</f>
        <v>30887.6</v>
      </c>
    </row>
    <row r="325" customFormat="false" ht="45" hidden="false" customHeight="false" outlineLevel="0" collapsed="false">
      <c r="A325" s="23" t="s">
        <v>30</v>
      </c>
      <c r="B325" s="22" t="s">
        <v>199</v>
      </c>
      <c r="C325" s="19" t="s">
        <v>31</v>
      </c>
      <c r="D325" s="20" t="n">
        <f aca="false">D326</f>
        <v>30887.6</v>
      </c>
      <c r="E325" s="20" t="n">
        <f aca="false">E326</f>
        <v>30887.6</v>
      </c>
    </row>
    <row r="326" customFormat="false" ht="15" hidden="false" customHeight="false" outlineLevel="0" collapsed="false">
      <c r="A326" s="23" t="s">
        <v>108</v>
      </c>
      <c r="B326" s="22" t="s">
        <v>199</v>
      </c>
      <c r="C326" s="19" t="s">
        <v>109</v>
      </c>
      <c r="D326" s="20" t="n">
        <f aca="false">прил_5!F219</f>
        <v>30887.6</v>
      </c>
      <c r="E326" s="20" t="n">
        <f aca="false">прил_5!G219</f>
        <v>30887.6</v>
      </c>
    </row>
    <row r="327" customFormat="false" ht="15" hidden="false" customHeight="false" outlineLevel="0" collapsed="false">
      <c r="A327" s="36" t="s">
        <v>233</v>
      </c>
      <c r="B327" s="22" t="s">
        <v>234</v>
      </c>
      <c r="C327" s="19"/>
      <c r="D327" s="20" t="n">
        <f aca="false">D328</f>
        <v>7204.6</v>
      </c>
      <c r="E327" s="20" t="n">
        <f aca="false">E328</f>
        <v>7204.6</v>
      </c>
    </row>
    <row r="328" customFormat="false" ht="45" hidden="false" customHeight="false" outlineLevel="0" collapsed="false">
      <c r="A328" s="23" t="s">
        <v>30</v>
      </c>
      <c r="B328" s="22" t="s">
        <v>234</v>
      </c>
      <c r="C328" s="19" t="s">
        <v>31</v>
      </c>
      <c r="D328" s="20" t="n">
        <f aca="false">D329</f>
        <v>7204.6</v>
      </c>
      <c r="E328" s="20" t="n">
        <f aca="false">E329</f>
        <v>7204.6</v>
      </c>
    </row>
    <row r="329" customFormat="false" ht="15" hidden="false" customHeight="false" outlineLevel="0" collapsed="false">
      <c r="A329" s="23" t="s">
        <v>108</v>
      </c>
      <c r="B329" s="22" t="s">
        <v>234</v>
      </c>
      <c r="C329" s="19" t="s">
        <v>109</v>
      </c>
      <c r="D329" s="20" t="n">
        <f aca="false">прил_5!F263</f>
        <v>7204.6</v>
      </c>
      <c r="E329" s="20" t="n">
        <f aca="false">прил_5!G263</f>
        <v>7204.6</v>
      </c>
    </row>
    <row r="330" customFormat="false" ht="15.6" hidden="false" customHeight="false" outlineLevel="0" collapsed="false">
      <c r="A330" s="68" t="s">
        <v>623</v>
      </c>
      <c r="B330" s="69" t="s">
        <v>624</v>
      </c>
      <c r="C330" s="16"/>
      <c r="D330" s="52" t="n">
        <f aca="false">D331+D336+D344+D349</f>
        <v>13616</v>
      </c>
      <c r="E330" s="52" t="n">
        <f aca="false">E331+E336+E344+E349</f>
        <v>13818</v>
      </c>
    </row>
    <row r="331" customFormat="false" ht="15" hidden="false" customHeight="false" outlineLevel="0" collapsed="false">
      <c r="A331" s="21" t="s">
        <v>640</v>
      </c>
      <c r="B331" s="22" t="s">
        <v>641</v>
      </c>
      <c r="C331" s="19"/>
      <c r="D331" s="31" t="n">
        <f aca="false">D332</f>
        <v>2406</v>
      </c>
      <c r="E331" s="31" t="n">
        <f aca="false">E332</f>
        <v>2406</v>
      </c>
    </row>
    <row r="332" customFormat="false" ht="30" hidden="false" customHeight="false" outlineLevel="0" collapsed="false">
      <c r="A332" s="57" t="s">
        <v>642</v>
      </c>
      <c r="B332" s="22" t="s">
        <v>643</v>
      </c>
      <c r="C332" s="19"/>
      <c r="D332" s="31" t="n">
        <f aca="false">D333</f>
        <v>2406</v>
      </c>
      <c r="E332" s="31" t="n">
        <f aca="false">E333</f>
        <v>2406</v>
      </c>
    </row>
    <row r="333" customFormat="false" ht="15" hidden="false" customHeight="false" outlineLevel="0" collapsed="false">
      <c r="A333" s="21" t="s">
        <v>644</v>
      </c>
      <c r="B333" s="22" t="s">
        <v>645</v>
      </c>
      <c r="C333" s="19"/>
      <c r="D333" s="31" t="n">
        <f aca="false">D334</f>
        <v>2406</v>
      </c>
      <c r="E333" s="31" t="n">
        <f aca="false">E334</f>
        <v>2406</v>
      </c>
    </row>
    <row r="334" customFormat="false" ht="15" hidden="false" customHeight="false" outlineLevel="0" collapsed="false">
      <c r="A334" s="26" t="s">
        <v>554</v>
      </c>
      <c r="B334" s="22" t="s">
        <v>645</v>
      </c>
      <c r="C334" s="19" t="s">
        <v>555</v>
      </c>
      <c r="D334" s="31" t="n">
        <f aca="false">D335</f>
        <v>2406</v>
      </c>
      <c r="E334" s="31" t="n">
        <f aca="false">E335</f>
        <v>2406</v>
      </c>
    </row>
    <row r="335" customFormat="false" ht="15" hidden="false" customHeight="false" outlineLevel="0" collapsed="false">
      <c r="A335" s="29" t="s">
        <v>608</v>
      </c>
      <c r="B335" s="22" t="s">
        <v>645</v>
      </c>
      <c r="C335" s="19" t="s">
        <v>609</v>
      </c>
      <c r="D335" s="31" t="n">
        <f aca="false">прил_5!F860</f>
        <v>2406</v>
      </c>
      <c r="E335" s="31" t="n">
        <f aca="false">прил_5!G860</f>
        <v>2406</v>
      </c>
    </row>
    <row r="336" customFormat="false" ht="30" hidden="false" customHeight="false" outlineLevel="0" collapsed="false">
      <c r="A336" s="21" t="s">
        <v>646</v>
      </c>
      <c r="B336" s="22" t="s">
        <v>647</v>
      </c>
      <c r="C336" s="25"/>
      <c r="D336" s="31" t="n">
        <f aca="false">D337</f>
        <v>8775</v>
      </c>
      <c r="E336" s="31" t="n">
        <f aca="false">E337</f>
        <v>7875</v>
      </c>
    </row>
    <row r="337" customFormat="false" ht="45" hidden="false" customHeight="false" outlineLevel="0" collapsed="false">
      <c r="A337" s="21" t="s">
        <v>648</v>
      </c>
      <c r="B337" s="22" t="s">
        <v>649</v>
      </c>
      <c r="C337" s="25"/>
      <c r="D337" s="31" t="n">
        <f aca="false">D338+D341</f>
        <v>8775</v>
      </c>
      <c r="E337" s="31" t="n">
        <f aca="false">E338+E341</f>
        <v>7875</v>
      </c>
    </row>
    <row r="338" customFormat="false" ht="45" hidden="false" customHeight="false" outlineLevel="0" collapsed="false">
      <c r="A338" s="21" t="s">
        <v>650</v>
      </c>
      <c r="B338" s="22" t="s">
        <v>651</v>
      </c>
      <c r="C338" s="25"/>
      <c r="D338" s="31" t="n">
        <f aca="false">D339</f>
        <v>7875</v>
      </c>
      <c r="E338" s="31" t="n">
        <f aca="false">E339</f>
        <v>7875</v>
      </c>
    </row>
    <row r="339" customFormat="false" ht="15" hidden="false" customHeight="false" outlineLevel="0" collapsed="false">
      <c r="A339" s="23" t="s">
        <v>494</v>
      </c>
      <c r="B339" s="22" t="s">
        <v>651</v>
      </c>
      <c r="C339" s="19" t="s">
        <v>495</v>
      </c>
      <c r="D339" s="31" t="n">
        <f aca="false">D340</f>
        <v>7875</v>
      </c>
      <c r="E339" s="31" t="n">
        <f aca="false">E340</f>
        <v>7875</v>
      </c>
    </row>
    <row r="340" customFormat="false" ht="15" hidden="false" customHeight="false" outlineLevel="0" collapsed="false">
      <c r="A340" s="23" t="s">
        <v>496</v>
      </c>
      <c r="B340" s="22" t="s">
        <v>651</v>
      </c>
      <c r="C340" s="19" t="s">
        <v>497</v>
      </c>
      <c r="D340" s="31" t="n">
        <f aca="false">прил_5!F865</f>
        <v>7875</v>
      </c>
      <c r="E340" s="31" t="n">
        <f aca="false">прил_5!G865</f>
        <v>7875</v>
      </c>
    </row>
    <row r="341" customFormat="false" ht="45" hidden="false" customHeight="false" outlineLevel="0" collapsed="false">
      <c r="A341" s="21" t="s">
        <v>652</v>
      </c>
      <c r="B341" s="22" t="s">
        <v>653</v>
      </c>
      <c r="C341" s="25"/>
      <c r="D341" s="31" t="n">
        <f aca="false">D342</f>
        <v>900</v>
      </c>
      <c r="E341" s="31" t="n">
        <f aca="false">E342</f>
        <v>0</v>
      </c>
    </row>
    <row r="342" customFormat="false" ht="15" hidden="false" customHeight="false" outlineLevel="0" collapsed="false">
      <c r="A342" s="23" t="s">
        <v>494</v>
      </c>
      <c r="B342" s="22" t="s">
        <v>653</v>
      </c>
      <c r="C342" s="53" t="s">
        <v>495</v>
      </c>
      <c r="D342" s="31" t="n">
        <f aca="false">D343</f>
        <v>900</v>
      </c>
      <c r="E342" s="31" t="n">
        <f aca="false">E343</f>
        <v>0</v>
      </c>
    </row>
    <row r="343" customFormat="false" ht="15" hidden="false" customHeight="false" outlineLevel="0" collapsed="false">
      <c r="A343" s="23" t="s">
        <v>496</v>
      </c>
      <c r="B343" s="22" t="s">
        <v>653</v>
      </c>
      <c r="C343" s="53" t="s">
        <v>497</v>
      </c>
      <c r="D343" s="31" t="n">
        <f aca="false">прил_5!F868</f>
        <v>900</v>
      </c>
      <c r="E343" s="31" t="n">
        <f aca="false">прил_5!G868</f>
        <v>0</v>
      </c>
    </row>
    <row r="344" customFormat="false" ht="15" hidden="false" customHeight="false" outlineLevel="0" collapsed="false">
      <c r="A344" s="21" t="s">
        <v>625</v>
      </c>
      <c r="B344" s="22" t="s">
        <v>626</v>
      </c>
      <c r="C344" s="25"/>
      <c r="D344" s="31" t="n">
        <f aca="false">D345</f>
        <v>737</v>
      </c>
      <c r="E344" s="31" t="n">
        <f aca="false">E345</f>
        <v>737</v>
      </c>
    </row>
    <row r="345" customFormat="false" ht="30" hidden="false" customHeight="false" outlineLevel="0" collapsed="false">
      <c r="A345" s="21" t="s">
        <v>627</v>
      </c>
      <c r="B345" s="22" t="s">
        <v>628</v>
      </c>
      <c r="C345" s="25"/>
      <c r="D345" s="31" t="n">
        <f aca="false">D346</f>
        <v>737</v>
      </c>
      <c r="E345" s="31" t="n">
        <f aca="false">E346</f>
        <v>737</v>
      </c>
    </row>
    <row r="346" customFormat="false" ht="15" hidden="false" customHeight="false" outlineLevel="0" collapsed="false">
      <c r="A346" s="21" t="s">
        <v>629</v>
      </c>
      <c r="B346" s="22" t="s">
        <v>630</v>
      </c>
      <c r="C346" s="25"/>
      <c r="D346" s="46" t="n">
        <f aca="false">D347</f>
        <v>737</v>
      </c>
      <c r="E346" s="46" t="n">
        <f aca="false">E347</f>
        <v>737</v>
      </c>
    </row>
    <row r="347" customFormat="false" ht="15" hidden="false" customHeight="false" outlineLevel="0" collapsed="false">
      <c r="A347" s="26" t="s">
        <v>554</v>
      </c>
      <c r="B347" s="22" t="s">
        <v>630</v>
      </c>
      <c r="C347" s="19" t="s">
        <v>555</v>
      </c>
      <c r="D347" s="46" t="n">
        <f aca="false">D348</f>
        <v>737</v>
      </c>
      <c r="E347" s="46" t="n">
        <f aca="false">E348</f>
        <v>737</v>
      </c>
    </row>
    <row r="348" customFormat="false" ht="15" hidden="false" customHeight="false" outlineLevel="0" collapsed="false">
      <c r="A348" s="29" t="s">
        <v>608</v>
      </c>
      <c r="B348" s="22" t="s">
        <v>630</v>
      </c>
      <c r="C348" s="19" t="s">
        <v>609</v>
      </c>
      <c r="D348" s="46" t="n">
        <f aca="false">прил_5!F837</f>
        <v>737</v>
      </c>
      <c r="E348" s="46" t="n">
        <f aca="false">прил_5!G837</f>
        <v>737</v>
      </c>
    </row>
    <row r="349" customFormat="false" ht="30" hidden="false" customHeight="false" outlineLevel="0" collapsed="false">
      <c r="A349" s="21" t="s">
        <v>631</v>
      </c>
      <c r="B349" s="22" t="s">
        <v>632</v>
      </c>
      <c r="C349" s="25"/>
      <c r="D349" s="31" t="n">
        <f aca="false">D350</f>
        <v>1698</v>
      </c>
      <c r="E349" s="31" t="n">
        <f aca="false">E350</f>
        <v>2800</v>
      </c>
    </row>
    <row r="350" customFormat="false" ht="45" hidden="false" customHeight="false" outlineLevel="0" collapsed="false">
      <c r="A350" s="30" t="s">
        <v>633</v>
      </c>
      <c r="B350" s="22" t="s">
        <v>634</v>
      </c>
      <c r="C350" s="25"/>
      <c r="D350" s="31" t="n">
        <f aca="false">D351+D354</f>
        <v>1698</v>
      </c>
      <c r="E350" s="31" t="n">
        <f aca="false">E351+E354</f>
        <v>2800</v>
      </c>
    </row>
    <row r="351" customFormat="false" ht="45" hidden="false" customHeight="false" outlineLevel="0" collapsed="false">
      <c r="A351" s="21" t="s">
        <v>635</v>
      </c>
      <c r="B351" s="22" t="s">
        <v>636</v>
      </c>
      <c r="C351" s="25"/>
      <c r="D351" s="31" t="n">
        <f aca="false">D352</f>
        <v>0</v>
      </c>
      <c r="E351" s="31" t="n">
        <f aca="false">E352</f>
        <v>1102</v>
      </c>
    </row>
    <row r="352" customFormat="false" ht="15" hidden="false" customHeight="false" outlineLevel="0" collapsed="false">
      <c r="A352" s="23" t="s">
        <v>494</v>
      </c>
      <c r="B352" s="22" t="s">
        <v>636</v>
      </c>
      <c r="C352" s="19" t="s">
        <v>495</v>
      </c>
      <c r="D352" s="31" t="n">
        <f aca="false">D353</f>
        <v>0</v>
      </c>
      <c r="E352" s="31" t="n">
        <f aca="false">E353</f>
        <v>1102</v>
      </c>
    </row>
    <row r="353" customFormat="false" ht="15" hidden="false" customHeight="false" outlineLevel="0" collapsed="false">
      <c r="A353" s="23" t="s">
        <v>496</v>
      </c>
      <c r="B353" s="22" t="s">
        <v>636</v>
      </c>
      <c r="C353" s="19" t="s">
        <v>497</v>
      </c>
      <c r="D353" s="31" t="n">
        <f aca="false">прил_5!F842</f>
        <v>0</v>
      </c>
      <c r="E353" s="31" t="n">
        <f aca="false">прил_5!G842</f>
        <v>1102</v>
      </c>
    </row>
    <row r="354" customFormat="false" ht="45" hidden="false" customHeight="false" outlineLevel="0" collapsed="false">
      <c r="A354" s="21" t="s">
        <v>637</v>
      </c>
      <c r="B354" s="22" t="s">
        <v>638</v>
      </c>
      <c r="C354" s="25"/>
      <c r="D354" s="31" t="n">
        <f aca="false">D355</f>
        <v>1698</v>
      </c>
      <c r="E354" s="31" t="n">
        <f aca="false">E355</f>
        <v>1698</v>
      </c>
    </row>
    <row r="355" customFormat="false" ht="15" hidden="false" customHeight="false" outlineLevel="0" collapsed="false">
      <c r="A355" s="23" t="s">
        <v>494</v>
      </c>
      <c r="B355" s="22" t="s">
        <v>638</v>
      </c>
      <c r="C355" s="19" t="s">
        <v>495</v>
      </c>
      <c r="D355" s="31" t="n">
        <f aca="false">D356</f>
        <v>1698</v>
      </c>
      <c r="E355" s="31" t="n">
        <f aca="false">E356</f>
        <v>1698</v>
      </c>
    </row>
    <row r="356" customFormat="false" ht="15" hidden="false" customHeight="false" outlineLevel="0" collapsed="false">
      <c r="A356" s="23" t="s">
        <v>496</v>
      </c>
      <c r="B356" s="22" t="s">
        <v>638</v>
      </c>
      <c r="C356" s="19" t="s">
        <v>497</v>
      </c>
      <c r="D356" s="31" t="n">
        <f aca="false">прил_5!F845</f>
        <v>1698</v>
      </c>
      <c r="E356" s="31" t="n">
        <f aca="false">прил_5!G845</f>
        <v>1698</v>
      </c>
    </row>
    <row r="357" customFormat="false" ht="15.6" hidden="false" customHeight="false" outlineLevel="0" collapsed="false">
      <c r="A357" s="68" t="s">
        <v>371</v>
      </c>
      <c r="B357" s="69" t="s">
        <v>372</v>
      </c>
      <c r="C357" s="67"/>
      <c r="D357" s="17" t="n">
        <f aca="false">D358+D366+D371</f>
        <v>5932.6</v>
      </c>
      <c r="E357" s="17" t="n">
        <f aca="false">E358+E366+E371</f>
        <v>6194.4</v>
      </c>
    </row>
    <row r="358" customFormat="false" ht="15" hidden="false" customHeight="false" outlineLevel="0" collapsed="false">
      <c r="A358" s="21" t="s">
        <v>373</v>
      </c>
      <c r="B358" s="22" t="s">
        <v>374</v>
      </c>
      <c r="C358" s="25"/>
      <c r="D358" s="20" t="n">
        <f aca="false">D359</f>
        <v>5100.6</v>
      </c>
      <c r="E358" s="20" t="n">
        <f aca="false">E359</f>
        <v>5362.4</v>
      </c>
    </row>
    <row r="359" customFormat="false" ht="45" hidden="false" customHeight="false" outlineLevel="0" collapsed="false">
      <c r="A359" s="30" t="s">
        <v>375</v>
      </c>
      <c r="B359" s="22" t="s">
        <v>376</v>
      </c>
      <c r="C359" s="25"/>
      <c r="D359" s="20" t="n">
        <f aca="false">D360+D363</f>
        <v>5100.6</v>
      </c>
      <c r="E359" s="20" t="n">
        <f aca="false">E360+E363</f>
        <v>5362.4</v>
      </c>
    </row>
    <row r="360" customFormat="false" ht="30" hidden="false" customHeight="false" outlineLevel="0" collapsed="false">
      <c r="A360" s="24" t="s">
        <v>377</v>
      </c>
      <c r="B360" s="22" t="s">
        <v>378</v>
      </c>
      <c r="C360" s="25"/>
      <c r="D360" s="20" t="n">
        <f aca="false">D361</f>
        <v>1575.6</v>
      </c>
      <c r="E360" s="20" t="n">
        <f aca="false">E361</f>
        <v>1622.8</v>
      </c>
    </row>
    <row r="361" customFormat="false" ht="15" hidden="false" customHeight="false" outlineLevel="0" collapsed="false">
      <c r="A361" s="23" t="s">
        <v>44</v>
      </c>
      <c r="B361" s="22" t="s">
        <v>378</v>
      </c>
      <c r="C361" s="19" t="s">
        <v>45</v>
      </c>
      <c r="D361" s="20" t="n">
        <f aca="false">D362</f>
        <v>1575.6</v>
      </c>
      <c r="E361" s="20" t="n">
        <f aca="false">E362</f>
        <v>1622.8</v>
      </c>
    </row>
    <row r="362" customFormat="false" ht="15" hidden="false" customHeight="false" outlineLevel="0" collapsed="false">
      <c r="A362" s="23" t="s">
        <v>46</v>
      </c>
      <c r="B362" s="22" t="s">
        <v>378</v>
      </c>
      <c r="C362" s="19" t="s">
        <v>47</v>
      </c>
      <c r="D362" s="20" t="n">
        <f aca="false">прил_5!F410</f>
        <v>1575.6</v>
      </c>
      <c r="E362" s="20" t="n">
        <f aca="false">прил_5!G410</f>
        <v>1622.8</v>
      </c>
    </row>
    <row r="363" customFormat="false" ht="30" hidden="false" customHeight="false" outlineLevel="0" collapsed="false">
      <c r="A363" s="42" t="s">
        <v>379</v>
      </c>
      <c r="B363" s="22" t="s">
        <v>380</v>
      </c>
      <c r="C363" s="25"/>
      <c r="D363" s="20" t="n">
        <f aca="false">D364</f>
        <v>3525</v>
      </c>
      <c r="E363" s="20" t="n">
        <f aca="false">E364</f>
        <v>3739.6</v>
      </c>
    </row>
    <row r="364" customFormat="false" ht="15" hidden="false" customHeight="false" outlineLevel="0" collapsed="false">
      <c r="A364" s="23" t="s">
        <v>44</v>
      </c>
      <c r="B364" s="22" t="s">
        <v>380</v>
      </c>
      <c r="C364" s="19" t="s">
        <v>45</v>
      </c>
      <c r="D364" s="20" t="n">
        <f aca="false">D365</f>
        <v>3525</v>
      </c>
      <c r="E364" s="20" t="n">
        <f aca="false">E365</f>
        <v>3739.6</v>
      </c>
    </row>
    <row r="365" customFormat="false" ht="15" hidden="false" customHeight="false" outlineLevel="0" collapsed="false">
      <c r="A365" s="23" t="s">
        <v>46</v>
      </c>
      <c r="B365" s="22" t="s">
        <v>380</v>
      </c>
      <c r="C365" s="19" t="s">
        <v>47</v>
      </c>
      <c r="D365" s="20" t="n">
        <f aca="false">прил_5!F413</f>
        <v>3525</v>
      </c>
      <c r="E365" s="20" t="n">
        <f aca="false">прил_5!G413</f>
        <v>3739.6</v>
      </c>
    </row>
    <row r="366" customFormat="false" ht="15" hidden="false" customHeight="false" outlineLevel="0" collapsed="false">
      <c r="A366" s="21" t="s">
        <v>381</v>
      </c>
      <c r="B366" s="22" t="s">
        <v>382</v>
      </c>
      <c r="C366" s="25"/>
      <c r="D366" s="20" t="n">
        <f aca="false">D367</f>
        <v>200</v>
      </c>
      <c r="E366" s="20" t="n">
        <f aca="false">E367</f>
        <v>200</v>
      </c>
    </row>
    <row r="367" customFormat="false" ht="15" hidden="false" customHeight="false" outlineLevel="0" collapsed="false">
      <c r="A367" s="34" t="s">
        <v>383</v>
      </c>
      <c r="B367" s="40" t="s">
        <v>384</v>
      </c>
      <c r="C367" s="25"/>
      <c r="D367" s="20" t="n">
        <f aca="false">D368</f>
        <v>200</v>
      </c>
      <c r="E367" s="20" t="n">
        <f aca="false">E368</f>
        <v>200</v>
      </c>
    </row>
    <row r="368" customFormat="false" ht="30" hidden="false" customHeight="false" outlineLevel="0" collapsed="false">
      <c r="A368" s="24" t="s">
        <v>385</v>
      </c>
      <c r="B368" s="27" t="s">
        <v>386</v>
      </c>
      <c r="C368" s="25"/>
      <c r="D368" s="20" t="n">
        <f aca="false">D369</f>
        <v>200</v>
      </c>
      <c r="E368" s="20" t="n">
        <f aca="false">E369</f>
        <v>200</v>
      </c>
    </row>
    <row r="369" customFormat="false" ht="15" hidden="false" customHeight="false" outlineLevel="0" collapsed="false">
      <c r="A369" s="23" t="s">
        <v>44</v>
      </c>
      <c r="B369" s="27" t="s">
        <v>386</v>
      </c>
      <c r="C369" s="19" t="s">
        <v>45</v>
      </c>
      <c r="D369" s="20" t="n">
        <f aca="false">D370</f>
        <v>200</v>
      </c>
      <c r="E369" s="20" t="n">
        <f aca="false">E370</f>
        <v>200</v>
      </c>
    </row>
    <row r="370" customFormat="false" ht="15" hidden="false" customHeight="false" outlineLevel="0" collapsed="false">
      <c r="A370" s="23" t="s">
        <v>46</v>
      </c>
      <c r="B370" s="27" t="s">
        <v>386</v>
      </c>
      <c r="C370" s="19" t="s">
        <v>47</v>
      </c>
      <c r="D370" s="20" t="n">
        <f aca="false">прил_5!F418</f>
        <v>200</v>
      </c>
      <c r="E370" s="20" t="n">
        <f aca="false">прил_5!G418</f>
        <v>200</v>
      </c>
    </row>
    <row r="371" customFormat="false" ht="15" hidden="false" customHeight="false" outlineLevel="0" collapsed="false">
      <c r="A371" s="21" t="s">
        <v>146</v>
      </c>
      <c r="B371" s="22" t="s">
        <v>425</v>
      </c>
      <c r="C371" s="25"/>
      <c r="D371" s="20" t="n">
        <f aca="false">D372</f>
        <v>632</v>
      </c>
      <c r="E371" s="20" t="n">
        <f aca="false">E372</f>
        <v>632</v>
      </c>
    </row>
    <row r="372" customFormat="false" ht="15" hidden="false" customHeight="false" outlineLevel="0" collapsed="false">
      <c r="A372" s="30" t="s">
        <v>426</v>
      </c>
      <c r="B372" s="22" t="s">
        <v>427</v>
      </c>
      <c r="C372" s="25"/>
      <c r="D372" s="20" t="n">
        <f aca="false">D373</f>
        <v>632</v>
      </c>
      <c r="E372" s="20" t="n">
        <f aca="false">E373</f>
        <v>632</v>
      </c>
    </row>
    <row r="373" customFormat="false" ht="30" hidden="false" customHeight="false" outlineLevel="0" collapsed="false">
      <c r="A373" s="30" t="s">
        <v>428</v>
      </c>
      <c r="B373" s="22" t="s">
        <v>429</v>
      </c>
      <c r="C373" s="25"/>
      <c r="D373" s="20" t="n">
        <f aca="false">D374+D376</f>
        <v>632</v>
      </c>
      <c r="E373" s="20" t="n">
        <f aca="false">E374+E376</f>
        <v>632</v>
      </c>
    </row>
    <row r="374" customFormat="false" ht="45" hidden="false" customHeight="false" outlineLevel="0" collapsed="false">
      <c r="A374" s="23" t="s">
        <v>30</v>
      </c>
      <c r="B374" s="22" t="s">
        <v>429</v>
      </c>
      <c r="C374" s="19" t="s">
        <v>31</v>
      </c>
      <c r="D374" s="20" t="n">
        <f aca="false">D375</f>
        <v>582.1</v>
      </c>
      <c r="E374" s="20" t="n">
        <f aca="false">E375</f>
        <v>582.1</v>
      </c>
    </row>
    <row r="375" customFormat="false" ht="15" hidden="false" customHeight="false" outlineLevel="0" collapsed="false">
      <c r="A375" s="23" t="s">
        <v>32</v>
      </c>
      <c r="B375" s="22" t="s">
        <v>429</v>
      </c>
      <c r="C375" s="19" t="s">
        <v>33</v>
      </c>
      <c r="D375" s="20" t="n">
        <f aca="false">прил_5!F498</f>
        <v>582.1</v>
      </c>
      <c r="E375" s="20" t="n">
        <f aca="false">прил_5!G498</f>
        <v>582.1</v>
      </c>
    </row>
    <row r="376" customFormat="false" ht="15" hidden="false" customHeight="false" outlineLevel="0" collapsed="false">
      <c r="A376" s="23" t="s">
        <v>44</v>
      </c>
      <c r="B376" s="22" t="s">
        <v>429</v>
      </c>
      <c r="C376" s="19" t="s">
        <v>45</v>
      </c>
      <c r="D376" s="20" t="n">
        <f aca="false">D377</f>
        <v>49.9</v>
      </c>
      <c r="E376" s="20" t="n">
        <f aca="false">E377</f>
        <v>49.9</v>
      </c>
    </row>
    <row r="377" customFormat="false" ht="15" hidden="false" customHeight="false" outlineLevel="0" collapsed="false">
      <c r="A377" s="23" t="s">
        <v>46</v>
      </c>
      <c r="B377" s="22" t="s">
        <v>429</v>
      </c>
      <c r="C377" s="19" t="s">
        <v>47</v>
      </c>
      <c r="D377" s="20" t="n">
        <f aca="false">прил_5!F500</f>
        <v>49.9</v>
      </c>
      <c r="E377" s="20" t="n">
        <f aca="false">прил_5!G500</f>
        <v>49.9</v>
      </c>
    </row>
    <row r="378" customFormat="false" ht="15.6" hidden="false" customHeight="false" outlineLevel="0" collapsed="false">
      <c r="A378" s="68" t="s">
        <v>317</v>
      </c>
      <c r="B378" s="69" t="s">
        <v>318</v>
      </c>
      <c r="C378" s="67"/>
      <c r="D378" s="17" t="n">
        <f aca="false">D379+D384</f>
        <v>36340.5</v>
      </c>
      <c r="E378" s="17" t="n">
        <f aca="false">E379+E384</f>
        <v>35842.8</v>
      </c>
    </row>
    <row r="379" customFormat="false" ht="15" hidden="false" customHeight="false" outlineLevel="0" collapsed="false">
      <c r="A379" s="21" t="s">
        <v>319</v>
      </c>
      <c r="B379" s="22" t="s">
        <v>320</v>
      </c>
      <c r="C379" s="25"/>
      <c r="D379" s="20" t="n">
        <f aca="false">D380</f>
        <v>34840.5</v>
      </c>
      <c r="E379" s="20" t="n">
        <f aca="false">E380</f>
        <v>34342.8</v>
      </c>
    </row>
    <row r="380" customFormat="false" ht="30" hidden="false" customHeight="false" outlineLevel="0" collapsed="false">
      <c r="A380" s="30" t="s">
        <v>321</v>
      </c>
      <c r="B380" s="22" t="s">
        <v>322</v>
      </c>
      <c r="C380" s="25"/>
      <c r="D380" s="20" t="n">
        <f aca="false">D381</f>
        <v>34840.5</v>
      </c>
      <c r="E380" s="20" t="n">
        <f aca="false">E381</f>
        <v>34342.8</v>
      </c>
    </row>
    <row r="381" customFormat="false" ht="45" hidden="false" customHeight="false" outlineLevel="0" collapsed="false">
      <c r="A381" s="30" t="s">
        <v>323</v>
      </c>
      <c r="B381" s="22" t="s">
        <v>324</v>
      </c>
      <c r="C381" s="25"/>
      <c r="D381" s="20" t="n">
        <f aca="false">D382</f>
        <v>34840.5</v>
      </c>
      <c r="E381" s="20" t="n">
        <f aca="false">E382</f>
        <v>34342.8</v>
      </c>
    </row>
    <row r="382" customFormat="false" ht="15" hidden="false" customHeight="false" outlineLevel="0" collapsed="false">
      <c r="A382" s="23" t="s">
        <v>44</v>
      </c>
      <c r="B382" s="22" t="s">
        <v>324</v>
      </c>
      <c r="C382" s="19" t="s">
        <v>45</v>
      </c>
      <c r="D382" s="20" t="n">
        <f aca="false">D383</f>
        <v>34840.5</v>
      </c>
      <c r="E382" s="20" t="n">
        <f aca="false">E383</f>
        <v>34342.8</v>
      </c>
    </row>
    <row r="383" customFormat="false" ht="15" hidden="false" customHeight="false" outlineLevel="0" collapsed="false">
      <c r="A383" s="23" t="s">
        <v>46</v>
      </c>
      <c r="B383" s="22" t="s">
        <v>324</v>
      </c>
      <c r="C383" s="19" t="s">
        <v>47</v>
      </c>
      <c r="D383" s="20" t="n">
        <f aca="false">прил_5!F349</f>
        <v>34840.5</v>
      </c>
      <c r="E383" s="20" t="n">
        <f aca="false">прил_5!G349</f>
        <v>34342.8</v>
      </c>
    </row>
    <row r="384" customFormat="false" ht="15" hidden="false" customHeight="false" outlineLevel="0" collapsed="false">
      <c r="A384" s="21" t="s">
        <v>325</v>
      </c>
      <c r="B384" s="22" t="s">
        <v>326</v>
      </c>
      <c r="C384" s="25"/>
      <c r="D384" s="20" t="n">
        <f aca="false">D385</f>
        <v>1500</v>
      </c>
      <c r="E384" s="20" t="n">
        <f aca="false">E385</f>
        <v>1500</v>
      </c>
    </row>
    <row r="385" customFormat="false" ht="30" hidden="false" customHeight="false" outlineLevel="0" collapsed="false">
      <c r="A385" s="30" t="s">
        <v>327</v>
      </c>
      <c r="B385" s="22" t="s">
        <v>328</v>
      </c>
      <c r="C385" s="25"/>
      <c r="D385" s="20" t="n">
        <f aca="false">D386</f>
        <v>1500</v>
      </c>
      <c r="E385" s="20" t="n">
        <f aca="false">E386</f>
        <v>1500</v>
      </c>
    </row>
    <row r="386" customFormat="false" ht="15" hidden="false" customHeight="false" outlineLevel="0" collapsed="false">
      <c r="A386" s="24" t="s">
        <v>329</v>
      </c>
      <c r="B386" s="22" t="s">
        <v>330</v>
      </c>
      <c r="C386" s="25"/>
      <c r="D386" s="20" t="n">
        <f aca="false">D387</f>
        <v>1500</v>
      </c>
      <c r="E386" s="20" t="n">
        <f aca="false">E387</f>
        <v>1500</v>
      </c>
    </row>
    <row r="387" customFormat="false" ht="15" hidden="false" customHeight="false" outlineLevel="0" collapsed="false">
      <c r="A387" s="23" t="s">
        <v>60</v>
      </c>
      <c r="B387" s="22" t="s">
        <v>330</v>
      </c>
      <c r="C387" s="19" t="s">
        <v>61</v>
      </c>
      <c r="D387" s="20" t="n">
        <f aca="false">D388</f>
        <v>1500</v>
      </c>
      <c r="E387" s="20" t="n">
        <f aca="false">E388</f>
        <v>1500</v>
      </c>
    </row>
    <row r="388" customFormat="false" ht="30" hidden="false" customHeight="false" outlineLevel="0" collapsed="false">
      <c r="A388" s="23" t="s">
        <v>331</v>
      </c>
      <c r="B388" s="22" t="s">
        <v>330</v>
      </c>
      <c r="C388" s="19" t="s">
        <v>332</v>
      </c>
      <c r="D388" s="20" t="n">
        <f aca="false">прил_5!F354</f>
        <v>1500</v>
      </c>
      <c r="E388" s="20" t="n">
        <f aca="false">прил_5!G354</f>
        <v>1500</v>
      </c>
    </row>
    <row r="389" customFormat="false" ht="15.6" hidden="false" customHeight="false" outlineLevel="0" collapsed="false">
      <c r="A389" s="68" t="s">
        <v>22</v>
      </c>
      <c r="B389" s="69" t="s">
        <v>23</v>
      </c>
      <c r="C389" s="67"/>
      <c r="D389" s="71" t="n">
        <f aca="false">D390+D401+D406</f>
        <v>213111.6</v>
      </c>
      <c r="E389" s="71" t="n">
        <f aca="false">E390+E401+E406</f>
        <v>214295.1</v>
      </c>
    </row>
    <row r="390" customFormat="false" ht="15" hidden="false" customHeight="false" outlineLevel="0" collapsed="false">
      <c r="A390" s="21" t="s">
        <v>128</v>
      </c>
      <c r="B390" s="22" t="s">
        <v>129</v>
      </c>
      <c r="C390" s="25"/>
      <c r="D390" s="20" t="n">
        <f aca="false">D391</f>
        <v>21024.8</v>
      </c>
      <c r="E390" s="20" t="n">
        <f aca="false">E391</f>
        <v>21024.8</v>
      </c>
    </row>
    <row r="391" customFormat="false" ht="30" hidden="false" customHeight="false" outlineLevel="0" collapsed="false">
      <c r="A391" s="30" t="s">
        <v>130</v>
      </c>
      <c r="B391" s="22" t="s">
        <v>131</v>
      </c>
      <c r="C391" s="25"/>
      <c r="D391" s="20" t="n">
        <f aca="false">D392+D395+D398</f>
        <v>21024.8</v>
      </c>
      <c r="E391" s="20" t="n">
        <f aca="false">E392+E395+E398</f>
        <v>21024.8</v>
      </c>
    </row>
    <row r="392" customFormat="false" ht="30" hidden="false" customHeight="false" outlineLevel="0" collapsed="false">
      <c r="A392" s="24" t="s">
        <v>132</v>
      </c>
      <c r="B392" s="22" t="s">
        <v>133</v>
      </c>
      <c r="C392" s="25"/>
      <c r="D392" s="20" t="n">
        <f aca="false">D393</f>
        <v>6824.8</v>
      </c>
      <c r="E392" s="20" t="n">
        <f aca="false">E393</f>
        <v>7824.8</v>
      </c>
    </row>
    <row r="393" customFormat="false" ht="15" hidden="false" customHeight="false" outlineLevel="0" collapsed="false">
      <c r="A393" s="23" t="s">
        <v>44</v>
      </c>
      <c r="B393" s="22" t="s">
        <v>133</v>
      </c>
      <c r="C393" s="19" t="n">
        <v>200</v>
      </c>
      <c r="D393" s="20" t="n">
        <f aca="false">D394</f>
        <v>6824.8</v>
      </c>
      <c r="E393" s="20" t="n">
        <f aca="false">E394</f>
        <v>7824.8</v>
      </c>
    </row>
    <row r="394" customFormat="false" ht="15" hidden="false" customHeight="false" outlineLevel="0" collapsed="false">
      <c r="A394" s="23" t="s">
        <v>46</v>
      </c>
      <c r="B394" s="22" t="s">
        <v>133</v>
      </c>
      <c r="C394" s="19" t="n">
        <v>240</v>
      </c>
      <c r="D394" s="20" t="n">
        <f aca="false">прил_5!F131</f>
        <v>6824.8</v>
      </c>
      <c r="E394" s="20" t="n">
        <f aca="false">прил_5!G131</f>
        <v>7824.8</v>
      </c>
    </row>
    <row r="395" customFormat="false" ht="15" hidden="false" customHeight="false" outlineLevel="0" collapsed="false">
      <c r="A395" s="21" t="s">
        <v>134</v>
      </c>
      <c r="B395" s="22" t="s">
        <v>135</v>
      </c>
      <c r="C395" s="25"/>
      <c r="D395" s="20" t="n">
        <f aca="false">D396</f>
        <v>12600</v>
      </c>
      <c r="E395" s="20" t="n">
        <f aca="false">E396</f>
        <v>12600</v>
      </c>
    </row>
    <row r="396" customFormat="false" ht="15" hidden="false" customHeight="false" outlineLevel="0" collapsed="false">
      <c r="A396" s="23" t="s">
        <v>44</v>
      </c>
      <c r="B396" s="22" t="s">
        <v>135</v>
      </c>
      <c r="C396" s="19" t="n">
        <v>200</v>
      </c>
      <c r="D396" s="20" t="n">
        <f aca="false">D397</f>
        <v>12600</v>
      </c>
      <c r="E396" s="20" t="n">
        <f aca="false">E397</f>
        <v>12600</v>
      </c>
    </row>
    <row r="397" customFormat="false" ht="15" hidden="false" customHeight="false" outlineLevel="0" collapsed="false">
      <c r="A397" s="23" t="s">
        <v>46</v>
      </c>
      <c r="B397" s="22" t="s">
        <v>135</v>
      </c>
      <c r="C397" s="19" t="n">
        <v>240</v>
      </c>
      <c r="D397" s="20" t="n">
        <f aca="false">прил_5!F134</f>
        <v>12600</v>
      </c>
      <c r="E397" s="20" t="n">
        <f aca="false">прил_5!G134</f>
        <v>12600</v>
      </c>
    </row>
    <row r="398" customFormat="false" ht="15" hidden="false" customHeight="false" outlineLevel="0" collapsed="false">
      <c r="A398" s="21" t="s">
        <v>333</v>
      </c>
      <c r="B398" s="22" t="s">
        <v>334</v>
      </c>
      <c r="C398" s="25"/>
      <c r="D398" s="20" t="n">
        <f aca="false">D399</f>
        <v>1600</v>
      </c>
      <c r="E398" s="20" t="n">
        <f aca="false">E399</f>
        <v>600</v>
      </c>
    </row>
    <row r="399" customFormat="false" ht="15" hidden="false" customHeight="false" outlineLevel="0" collapsed="false">
      <c r="A399" s="23" t="s">
        <v>44</v>
      </c>
      <c r="B399" s="22" t="s">
        <v>334</v>
      </c>
      <c r="C399" s="19" t="n">
        <v>200</v>
      </c>
      <c r="D399" s="20" t="n">
        <f aca="false">D400</f>
        <v>1600</v>
      </c>
      <c r="E399" s="20" t="n">
        <f aca="false">E400</f>
        <v>600</v>
      </c>
    </row>
    <row r="400" customFormat="false" ht="15" hidden="false" customHeight="false" outlineLevel="0" collapsed="false">
      <c r="A400" s="23" t="s">
        <v>46</v>
      </c>
      <c r="B400" s="22" t="s">
        <v>334</v>
      </c>
      <c r="C400" s="19" t="n">
        <v>240</v>
      </c>
      <c r="D400" s="20" t="n">
        <f aca="false">прил_5!F360</f>
        <v>1600</v>
      </c>
      <c r="E400" s="20" t="n">
        <f aca="false">прил_5!G360</f>
        <v>600</v>
      </c>
    </row>
    <row r="401" customFormat="false" ht="15" hidden="false" customHeight="false" outlineLevel="0" collapsed="false">
      <c r="A401" s="21" t="s">
        <v>675</v>
      </c>
      <c r="B401" s="22" t="s">
        <v>676</v>
      </c>
      <c r="C401" s="25"/>
      <c r="D401" s="20" t="n">
        <f aca="false">D402</f>
        <v>13900</v>
      </c>
      <c r="E401" s="20" t="n">
        <f aca="false">E402</f>
        <v>13500</v>
      </c>
    </row>
    <row r="402" customFormat="false" ht="15" hidden="false" customHeight="false" outlineLevel="0" collapsed="false">
      <c r="A402" s="30" t="s">
        <v>677</v>
      </c>
      <c r="B402" s="22" t="s">
        <v>678</v>
      </c>
      <c r="C402" s="25"/>
      <c r="D402" s="20" t="n">
        <f aca="false">D403</f>
        <v>13900</v>
      </c>
      <c r="E402" s="20" t="n">
        <f aca="false">E403</f>
        <v>13500</v>
      </c>
    </row>
    <row r="403" customFormat="false" ht="15" hidden="false" customHeight="false" outlineLevel="0" collapsed="false">
      <c r="A403" s="21" t="s">
        <v>679</v>
      </c>
      <c r="B403" s="22" t="s">
        <v>680</v>
      </c>
      <c r="C403" s="25"/>
      <c r="D403" s="20" t="n">
        <f aca="false">D404</f>
        <v>13900</v>
      </c>
      <c r="E403" s="20" t="n">
        <f aca="false">E404</f>
        <v>13500</v>
      </c>
    </row>
    <row r="404" customFormat="false" ht="15" hidden="false" customHeight="false" outlineLevel="0" collapsed="false">
      <c r="A404" s="18" t="s">
        <v>681</v>
      </c>
      <c r="B404" s="22" t="s">
        <v>680</v>
      </c>
      <c r="C404" s="19" t="s">
        <v>682</v>
      </c>
      <c r="D404" s="20" t="n">
        <f aca="false">D405</f>
        <v>13900</v>
      </c>
      <c r="E404" s="20" t="n">
        <f aca="false">E405</f>
        <v>13500</v>
      </c>
    </row>
    <row r="405" customFormat="false" ht="15" hidden="false" customHeight="false" outlineLevel="0" collapsed="false">
      <c r="A405" s="18" t="s">
        <v>683</v>
      </c>
      <c r="B405" s="22" t="s">
        <v>680</v>
      </c>
      <c r="C405" s="19" t="s">
        <v>684</v>
      </c>
      <c r="D405" s="20" t="n">
        <f aca="false">прил_5!F905</f>
        <v>13900</v>
      </c>
      <c r="E405" s="20" t="n">
        <f aca="false">прил_5!G905</f>
        <v>13500</v>
      </c>
    </row>
    <row r="406" customFormat="false" ht="15" hidden="false" customHeight="false" outlineLevel="0" collapsed="false">
      <c r="A406" s="21" t="s">
        <v>24</v>
      </c>
      <c r="B406" s="22" t="s">
        <v>25</v>
      </c>
      <c r="C406" s="25"/>
      <c r="D406" s="20" t="n">
        <f aca="false">D407</f>
        <v>178186.8</v>
      </c>
      <c r="E406" s="20" t="n">
        <f aca="false">E407</f>
        <v>179770.3</v>
      </c>
    </row>
    <row r="407" customFormat="false" ht="15" hidden="false" customHeight="false" outlineLevel="0" collapsed="false">
      <c r="A407" s="21" t="s">
        <v>26</v>
      </c>
      <c r="B407" s="22" t="s">
        <v>27</v>
      </c>
      <c r="C407" s="25"/>
      <c r="D407" s="20" t="n">
        <f aca="false">D408+D411+D418+D425+D439+D446+D432+D435</f>
        <v>178186.8</v>
      </c>
      <c r="E407" s="20" t="n">
        <f aca="false">E408+E411+E418+E425+E439+E446+E432+E435</f>
        <v>179770.3</v>
      </c>
    </row>
    <row r="408" customFormat="false" ht="15" hidden="false" customHeight="false" outlineLevel="0" collapsed="false">
      <c r="A408" s="21" t="s">
        <v>28</v>
      </c>
      <c r="B408" s="22" t="s">
        <v>29</v>
      </c>
      <c r="C408" s="25"/>
      <c r="D408" s="20" t="n">
        <f aca="false">D409</f>
        <v>2469.4</v>
      </c>
      <c r="E408" s="20" t="n">
        <f aca="false">E409</f>
        <v>2469.4</v>
      </c>
    </row>
    <row r="409" customFormat="false" ht="45" hidden="false" customHeight="false" outlineLevel="0" collapsed="false">
      <c r="A409" s="23" t="s">
        <v>30</v>
      </c>
      <c r="B409" s="22" t="s">
        <v>29</v>
      </c>
      <c r="C409" s="19" t="s">
        <v>31</v>
      </c>
      <c r="D409" s="20" t="n">
        <f aca="false">D410</f>
        <v>2469.4</v>
      </c>
      <c r="E409" s="20" t="n">
        <f aca="false">E410</f>
        <v>2469.4</v>
      </c>
    </row>
    <row r="410" customFormat="false" ht="15" hidden="false" customHeight="false" outlineLevel="0" collapsed="false">
      <c r="A410" s="23" t="s">
        <v>32</v>
      </c>
      <c r="B410" s="22" t="s">
        <v>29</v>
      </c>
      <c r="C410" s="19" t="s">
        <v>33</v>
      </c>
      <c r="D410" s="20" t="n">
        <f aca="false">прил_5!F31</f>
        <v>2469.4</v>
      </c>
      <c r="E410" s="20" t="n">
        <f aca="false">прил_5!G31</f>
        <v>2469.4</v>
      </c>
    </row>
    <row r="411" customFormat="false" ht="15" hidden="false" customHeight="false" outlineLevel="0" collapsed="false">
      <c r="A411" s="21" t="s">
        <v>58</v>
      </c>
      <c r="B411" s="22" t="s">
        <v>59</v>
      </c>
      <c r="C411" s="25"/>
      <c r="D411" s="20" t="n">
        <f aca="false">D412+D414+D416</f>
        <v>99228.7</v>
      </c>
      <c r="E411" s="20" t="n">
        <f aca="false">E412+E414+E416</f>
        <v>100812.2</v>
      </c>
    </row>
    <row r="412" customFormat="false" ht="45" hidden="false" customHeight="false" outlineLevel="0" collapsed="false">
      <c r="A412" s="23" t="s">
        <v>30</v>
      </c>
      <c r="B412" s="22" t="s">
        <v>59</v>
      </c>
      <c r="C412" s="19" t="s">
        <v>31</v>
      </c>
      <c r="D412" s="20" t="n">
        <f aca="false">D413</f>
        <v>81400.1</v>
      </c>
      <c r="E412" s="20" t="n">
        <f aca="false">E413</f>
        <v>81400.1</v>
      </c>
    </row>
    <row r="413" customFormat="false" ht="15" hidden="false" customHeight="false" outlineLevel="0" collapsed="false">
      <c r="A413" s="23" t="s">
        <v>32</v>
      </c>
      <c r="B413" s="22" t="s">
        <v>59</v>
      </c>
      <c r="C413" s="19" t="s">
        <v>33</v>
      </c>
      <c r="D413" s="20" t="n">
        <f aca="false">прил_5!F59</f>
        <v>81400.1</v>
      </c>
      <c r="E413" s="20" t="n">
        <f aca="false">прил_5!G59</f>
        <v>81400.1</v>
      </c>
    </row>
    <row r="414" customFormat="false" ht="15" hidden="false" customHeight="false" outlineLevel="0" collapsed="false">
      <c r="A414" s="23" t="s">
        <v>44</v>
      </c>
      <c r="B414" s="22" t="s">
        <v>59</v>
      </c>
      <c r="C414" s="19" t="s">
        <v>45</v>
      </c>
      <c r="D414" s="20" t="n">
        <f aca="false">D415</f>
        <v>15511</v>
      </c>
      <c r="E414" s="20" t="n">
        <f aca="false">E415</f>
        <v>17093.5</v>
      </c>
    </row>
    <row r="415" customFormat="false" ht="15" hidden="false" customHeight="false" outlineLevel="0" collapsed="false">
      <c r="A415" s="23" t="s">
        <v>46</v>
      </c>
      <c r="B415" s="22" t="s">
        <v>59</v>
      </c>
      <c r="C415" s="19" t="s">
        <v>47</v>
      </c>
      <c r="D415" s="20" t="n">
        <f aca="false">прил_5!F61</f>
        <v>15511</v>
      </c>
      <c r="E415" s="20" t="n">
        <f aca="false">прил_5!G61</f>
        <v>17093.5</v>
      </c>
    </row>
    <row r="416" customFormat="false" ht="15" hidden="false" customHeight="false" outlineLevel="0" collapsed="false">
      <c r="A416" s="23" t="s">
        <v>60</v>
      </c>
      <c r="B416" s="22" t="s">
        <v>59</v>
      </c>
      <c r="C416" s="19" t="s">
        <v>61</v>
      </c>
      <c r="D416" s="20" t="n">
        <f aca="false">D417</f>
        <v>2317.6</v>
      </c>
      <c r="E416" s="20" t="n">
        <f aca="false">E417</f>
        <v>2318.6</v>
      </c>
    </row>
    <row r="417" customFormat="false" ht="15" hidden="false" customHeight="false" outlineLevel="0" collapsed="false">
      <c r="A417" s="26" t="s">
        <v>62</v>
      </c>
      <c r="B417" s="22" t="s">
        <v>59</v>
      </c>
      <c r="C417" s="19" t="s">
        <v>63</v>
      </c>
      <c r="D417" s="20" t="n">
        <f aca="false">прил_5!F63</f>
        <v>2317.6</v>
      </c>
      <c r="E417" s="20" t="n">
        <f aca="false">прил_5!G63</f>
        <v>2318.6</v>
      </c>
    </row>
    <row r="418" customFormat="false" ht="15" hidden="false" customHeight="false" outlineLevel="0" collapsed="false">
      <c r="A418" s="21" t="s">
        <v>136</v>
      </c>
      <c r="B418" s="22" t="s">
        <v>137</v>
      </c>
      <c r="C418" s="25"/>
      <c r="D418" s="20" t="n">
        <f aca="false">D419+D421+D423</f>
        <v>10117.1</v>
      </c>
      <c r="E418" s="20" t="n">
        <f aca="false">E419+E421+E423</f>
        <v>10117.1</v>
      </c>
    </row>
    <row r="419" customFormat="false" ht="45" hidden="false" customHeight="false" outlineLevel="0" collapsed="false">
      <c r="A419" s="23" t="s">
        <v>30</v>
      </c>
      <c r="B419" s="22" t="s">
        <v>137</v>
      </c>
      <c r="C419" s="19" t="s">
        <v>31</v>
      </c>
      <c r="D419" s="20" t="n">
        <f aca="false">D420</f>
        <v>8932.4</v>
      </c>
      <c r="E419" s="20" t="n">
        <f aca="false">E420</f>
        <v>8932.4</v>
      </c>
    </row>
    <row r="420" customFormat="false" ht="15" hidden="false" customHeight="false" outlineLevel="0" collapsed="false">
      <c r="A420" s="23" t="s">
        <v>32</v>
      </c>
      <c r="B420" s="22" t="s">
        <v>137</v>
      </c>
      <c r="C420" s="19" t="s">
        <v>33</v>
      </c>
      <c r="D420" s="20" t="n">
        <f aca="false">прил_5!F139</f>
        <v>8932.4</v>
      </c>
      <c r="E420" s="20" t="n">
        <f aca="false">прил_5!G139</f>
        <v>8932.4</v>
      </c>
    </row>
    <row r="421" customFormat="false" ht="15" hidden="false" customHeight="false" outlineLevel="0" collapsed="false">
      <c r="A421" s="23" t="s">
        <v>44</v>
      </c>
      <c r="B421" s="22" t="s">
        <v>137</v>
      </c>
      <c r="C421" s="19" t="s">
        <v>45</v>
      </c>
      <c r="D421" s="20" t="n">
        <f aca="false">D422</f>
        <v>1181.7</v>
      </c>
      <c r="E421" s="20" t="n">
        <f aca="false">E422</f>
        <v>1181.7</v>
      </c>
    </row>
    <row r="422" customFormat="false" ht="15" hidden="false" customHeight="false" outlineLevel="0" collapsed="false">
      <c r="A422" s="23" t="s">
        <v>46</v>
      </c>
      <c r="B422" s="22" t="s">
        <v>137</v>
      </c>
      <c r="C422" s="19" t="s">
        <v>47</v>
      </c>
      <c r="D422" s="20" t="n">
        <f aca="false">прил_5!F141</f>
        <v>1181.7</v>
      </c>
      <c r="E422" s="20" t="n">
        <f aca="false">прил_5!G141</f>
        <v>1181.7</v>
      </c>
    </row>
    <row r="423" customFormat="false" ht="15" hidden="false" customHeight="false" outlineLevel="0" collapsed="false">
      <c r="A423" s="23" t="s">
        <v>60</v>
      </c>
      <c r="B423" s="22" t="s">
        <v>137</v>
      </c>
      <c r="C423" s="19" t="s">
        <v>61</v>
      </c>
      <c r="D423" s="20" t="n">
        <f aca="false">D424</f>
        <v>3</v>
      </c>
      <c r="E423" s="20" t="n">
        <f aca="false">E424</f>
        <v>3</v>
      </c>
    </row>
    <row r="424" customFormat="false" ht="15" hidden="false" customHeight="false" outlineLevel="0" collapsed="false">
      <c r="A424" s="26" t="s">
        <v>62</v>
      </c>
      <c r="B424" s="22" t="s">
        <v>137</v>
      </c>
      <c r="C424" s="19" t="s">
        <v>63</v>
      </c>
      <c r="D424" s="20" t="n">
        <f aca="false">прил_5!F143</f>
        <v>3</v>
      </c>
      <c r="E424" s="20" t="n">
        <f aca="false">прил_5!G143</f>
        <v>3</v>
      </c>
    </row>
    <row r="425" customFormat="false" ht="15" hidden="false" customHeight="false" outlineLevel="0" collapsed="false">
      <c r="A425" s="24" t="s">
        <v>78</v>
      </c>
      <c r="B425" s="27" t="s">
        <v>79</v>
      </c>
      <c r="C425" s="25"/>
      <c r="D425" s="20" t="n">
        <f aca="false">D426+D428+D430</f>
        <v>12180</v>
      </c>
      <c r="E425" s="20" t="n">
        <f aca="false">E426+E428+E430</f>
        <v>12180</v>
      </c>
    </row>
    <row r="426" customFormat="false" ht="45" hidden="false" customHeight="false" outlineLevel="0" collapsed="false">
      <c r="A426" s="23" t="s">
        <v>30</v>
      </c>
      <c r="B426" s="22" t="s">
        <v>79</v>
      </c>
      <c r="C426" s="19" t="s">
        <v>31</v>
      </c>
      <c r="D426" s="20" t="n">
        <f aca="false">D427</f>
        <v>10992</v>
      </c>
      <c r="E426" s="20" t="n">
        <f aca="false">E427</f>
        <v>10992</v>
      </c>
    </row>
    <row r="427" customFormat="false" ht="15" hidden="false" customHeight="false" outlineLevel="0" collapsed="false">
      <c r="A427" s="23" t="s">
        <v>32</v>
      </c>
      <c r="B427" s="22" t="s">
        <v>79</v>
      </c>
      <c r="C427" s="19" t="s">
        <v>33</v>
      </c>
      <c r="D427" s="20" t="n">
        <f aca="false">прил_5!F80</f>
        <v>10992</v>
      </c>
      <c r="E427" s="20" t="n">
        <f aca="false">прил_5!G80</f>
        <v>10992</v>
      </c>
    </row>
    <row r="428" customFormat="false" ht="15" hidden="false" customHeight="false" outlineLevel="0" collapsed="false">
      <c r="A428" s="23" t="s">
        <v>44</v>
      </c>
      <c r="B428" s="22" t="s">
        <v>79</v>
      </c>
      <c r="C428" s="19" t="s">
        <v>45</v>
      </c>
      <c r="D428" s="20" t="n">
        <f aca="false">D429</f>
        <v>1173</v>
      </c>
      <c r="E428" s="20" t="n">
        <f aca="false">E429</f>
        <v>1173</v>
      </c>
    </row>
    <row r="429" customFormat="false" ht="15" hidden="false" customHeight="false" outlineLevel="0" collapsed="false">
      <c r="A429" s="23" t="s">
        <v>46</v>
      </c>
      <c r="B429" s="22" t="s">
        <v>79</v>
      </c>
      <c r="C429" s="19" t="s">
        <v>47</v>
      </c>
      <c r="D429" s="20" t="n">
        <f aca="false">прил_5!F82</f>
        <v>1173</v>
      </c>
      <c r="E429" s="20" t="n">
        <f aca="false">прил_5!G82</f>
        <v>1173</v>
      </c>
    </row>
    <row r="430" customFormat="false" ht="15" hidden="false" customHeight="false" outlineLevel="0" collapsed="false">
      <c r="A430" s="23" t="s">
        <v>60</v>
      </c>
      <c r="B430" s="22" t="s">
        <v>79</v>
      </c>
      <c r="C430" s="19" t="s">
        <v>61</v>
      </c>
      <c r="D430" s="20" t="n">
        <f aca="false">D431</f>
        <v>15</v>
      </c>
      <c r="E430" s="20" t="n">
        <f aca="false">E431</f>
        <v>15</v>
      </c>
    </row>
    <row r="431" customFormat="false" ht="15" hidden="false" customHeight="false" outlineLevel="0" collapsed="false">
      <c r="A431" s="26" t="s">
        <v>62</v>
      </c>
      <c r="B431" s="22" t="s">
        <v>79</v>
      </c>
      <c r="C431" s="19" t="s">
        <v>63</v>
      </c>
      <c r="D431" s="20" t="n">
        <f aca="false">прил_5!F84</f>
        <v>15</v>
      </c>
      <c r="E431" s="20" t="n">
        <f aca="false">прил_5!G84</f>
        <v>15</v>
      </c>
    </row>
    <row r="432" customFormat="false" ht="15" hidden="false" customHeight="false" outlineLevel="0" collapsed="false">
      <c r="A432" s="24" t="s">
        <v>167</v>
      </c>
      <c r="B432" s="27" t="s">
        <v>168</v>
      </c>
      <c r="C432" s="25"/>
      <c r="D432" s="20" t="n">
        <f aca="false">D433</f>
        <v>200</v>
      </c>
      <c r="E432" s="20" t="n">
        <f aca="false">E433</f>
        <v>200</v>
      </c>
    </row>
    <row r="433" customFormat="false" ht="15" hidden="false" customHeight="false" outlineLevel="0" collapsed="false">
      <c r="A433" s="23" t="s">
        <v>44</v>
      </c>
      <c r="B433" s="27" t="s">
        <v>168</v>
      </c>
      <c r="C433" s="19" t="s">
        <v>45</v>
      </c>
      <c r="D433" s="20" t="n">
        <f aca="false">D434</f>
        <v>200</v>
      </c>
      <c r="E433" s="20" t="n">
        <f aca="false">E434</f>
        <v>200</v>
      </c>
    </row>
    <row r="434" customFormat="false" ht="15" hidden="false" customHeight="false" outlineLevel="0" collapsed="false">
      <c r="A434" s="23" t="s">
        <v>46</v>
      </c>
      <c r="B434" s="27" t="s">
        <v>168</v>
      </c>
      <c r="C434" s="19" t="s">
        <v>47</v>
      </c>
      <c r="D434" s="20" t="n">
        <f aca="false">прил_5!F189</f>
        <v>200</v>
      </c>
      <c r="E434" s="20" t="n">
        <f aca="false">прил_5!G189</f>
        <v>200</v>
      </c>
    </row>
    <row r="435" customFormat="false" ht="15" hidden="false" customHeight="false" outlineLevel="0" collapsed="false">
      <c r="A435" s="24" t="s">
        <v>138</v>
      </c>
      <c r="B435" s="27" t="s">
        <v>139</v>
      </c>
      <c r="C435" s="25"/>
      <c r="D435" s="46" t="n">
        <f aca="false">D436</f>
        <v>498.6</v>
      </c>
      <c r="E435" s="46" t="n">
        <f aca="false">E436</f>
        <v>498.6</v>
      </c>
    </row>
    <row r="436" customFormat="false" ht="15" hidden="false" customHeight="false" outlineLevel="0" collapsed="false">
      <c r="A436" s="23" t="s">
        <v>60</v>
      </c>
      <c r="B436" s="27" t="s">
        <v>139</v>
      </c>
      <c r="C436" s="19" t="s">
        <v>61</v>
      </c>
      <c r="D436" s="20" t="n">
        <f aca="false">D437+D438</f>
        <v>498.6</v>
      </c>
      <c r="E436" s="20" t="n">
        <f aca="false">E437+E438</f>
        <v>498.6</v>
      </c>
    </row>
    <row r="437" customFormat="false" ht="15" hidden="false" customHeight="false" outlineLevel="0" collapsed="false">
      <c r="A437" s="26" t="s">
        <v>62</v>
      </c>
      <c r="B437" s="27" t="s">
        <v>139</v>
      </c>
      <c r="C437" s="19" t="s">
        <v>63</v>
      </c>
      <c r="D437" s="20" t="n">
        <f aca="false">прил_5!F146</f>
        <v>410</v>
      </c>
      <c r="E437" s="20" t="n">
        <f aca="false">прил_5!G146</f>
        <v>410</v>
      </c>
    </row>
    <row r="438" customFormat="false" ht="15" hidden="false" customHeight="false" outlineLevel="0" collapsed="false">
      <c r="A438" s="23" t="s">
        <v>140</v>
      </c>
      <c r="B438" s="27" t="s">
        <v>139</v>
      </c>
      <c r="C438" s="19" t="s">
        <v>141</v>
      </c>
      <c r="D438" s="20" t="n">
        <f aca="false">прил_5!F147</f>
        <v>88.6</v>
      </c>
      <c r="E438" s="20" t="n">
        <f aca="false">прил_5!G147</f>
        <v>88.6</v>
      </c>
    </row>
    <row r="439" customFormat="false" ht="30" hidden="false" customHeight="false" outlineLevel="0" collapsed="false">
      <c r="A439" s="24" t="s">
        <v>142</v>
      </c>
      <c r="B439" s="27" t="s">
        <v>143</v>
      </c>
      <c r="C439" s="25"/>
      <c r="D439" s="20" t="n">
        <f aca="false">D440+D442+D444</f>
        <v>39873</v>
      </c>
      <c r="E439" s="20" t="n">
        <f aca="false">E440+E442+E444</f>
        <v>39873</v>
      </c>
    </row>
    <row r="440" customFormat="false" ht="45" hidden="false" customHeight="false" outlineLevel="0" collapsed="false">
      <c r="A440" s="23" t="s">
        <v>30</v>
      </c>
      <c r="B440" s="27" t="s">
        <v>143</v>
      </c>
      <c r="C440" s="19" t="s">
        <v>31</v>
      </c>
      <c r="D440" s="20" t="n">
        <f aca="false">D441</f>
        <v>37908</v>
      </c>
      <c r="E440" s="20" t="n">
        <f aca="false">E441</f>
        <v>37908</v>
      </c>
    </row>
    <row r="441" customFormat="false" ht="15" hidden="false" customHeight="false" outlineLevel="0" collapsed="false">
      <c r="A441" s="26" t="s">
        <v>108</v>
      </c>
      <c r="B441" s="27" t="s">
        <v>143</v>
      </c>
      <c r="C441" s="19" t="s">
        <v>109</v>
      </c>
      <c r="D441" s="20" t="n">
        <f aca="false">прил_5!F150</f>
        <v>37908</v>
      </c>
      <c r="E441" s="20" t="n">
        <f aca="false">прил_5!G150</f>
        <v>37908</v>
      </c>
    </row>
    <row r="442" customFormat="false" ht="15" hidden="false" customHeight="false" outlineLevel="0" collapsed="false">
      <c r="A442" s="23" t="s">
        <v>44</v>
      </c>
      <c r="B442" s="27" t="s">
        <v>143</v>
      </c>
      <c r="C442" s="19" t="s">
        <v>45</v>
      </c>
      <c r="D442" s="20" t="n">
        <f aca="false">D443</f>
        <v>1623.1</v>
      </c>
      <c r="E442" s="20" t="n">
        <f aca="false">E443</f>
        <v>1623.1</v>
      </c>
    </row>
    <row r="443" customFormat="false" ht="15" hidden="false" customHeight="false" outlineLevel="0" collapsed="false">
      <c r="A443" s="23" t="s">
        <v>46</v>
      </c>
      <c r="B443" s="27" t="s">
        <v>143</v>
      </c>
      <c r="C443" s="19" t="s">
        <v>47</v>
      </c>
      <c r="D443" s="20" t="n">
        <f aca="false">прил_5!F152</f>
        <v>1623.1</v>
      </c>
      <c r="E443" s="20" t="n">
        <f aca="false">прил_5!G152</f>
        <v>1623.1</v>
      </c>
    </row>
    <row r="444" customFormat="false" ht="15" hidden="false" customHeight="false" outlineLevel="0" collapsed="false">
      <c r="A444" s="23" t="s">
        <v>60</v>
      </c>
      <c r="B444" s="27" t="s">
        <v>143</v>
      </c>
      <c r="C444" s="19" t="s">
        <v>61</v>
      </c>
      <c r="D444" s="20" t="n">
        <f aca="false">D445</f>
        <v>341.9</v>
      </c>
      <c r="E444" s="20" t="n">
        <f aca="false">E445</f>
        <v>341.9</v>
      </c>
    </row>
    <row r="445" customFormat="false" ht="15" hidden="false" customHeight="false" outlineLevel="0" collapsed="false">
      <c r="A445" s="26" t="s">
        <v>62</v>
      </c>
      <c r="B445" s="27" t="s">
        <v>143</v>
      </c>
      <c r="C445" s="19" t="s">
        <v>63</v>
      </c>
      <c r="D445" s="20" t="n">
        <f aca="false">прил_5!F154</f>
        <v>341.9</v>
      </c>
      <c r="E445" s="20" t="n">
        <f aca="false">прил_5!G154</f>
        <v>341.9</v>
      </c>
    </row>
    <row r="446" customFormat="false" ht="30" hidden="false" customHeight="false" outlineLevel="0" collapsed="false">
      <c r="A446" s="24" t="s">
        <v>144</v>
      </c>
      <c r="B446" s="27" t="s">
        <v>145</v>
      </c>
      <c r="C446" s="25"/>
      <c r="D446" s="20" t="n">
        <f aca="false">D447+D449+D451</f>
        <v>13620</v>
      </c>
      <c r="E446" s="20" t="n">
        <f aca="false">E447+E449+E451</f>
        <v>13620</v>
      </c>
    </row>
    <row r="447" customFormat="false" ht="45" hidden="false" customHeight="false" outlineLevel="0" collapsed="false">
      <c r="A447" s="23" t="s">
        <v>30</v>
      </c>
      <c r="B447" s="27" t="s">
        <v>145</v>
      </c>
      <c r="C447" s="19" t="s">
        <v>31</v>
      </c>
      <c r="D447" s="20" t="n">
        <f aca="false">D448</f>
        <v>12750</v>
      </c>
      <c r="E447" s="20" t="n">
        <f aca="false">E448</f>
        <v>12750</v>
      </c>
    </row>
    <row r="448" customFormat="false" ht="15" hidden="false" customHeight="false" outlineLevel="0" collapsed="false">
      <c r="A448" s="26" t="s">
        <v>108</v>
      </c>
      <c r="B448" s="27" t="s">
        <v>145</v>
      </c>
      <c r="C448" s="19" t="s">
        <v>109</v>
      </c>
      <c r="D448" s="20" t="n">
        <f aca="false">прил_5!F157</f>
        <v>12750</v>
      </c>
      <c r="E448" s="20" t="n">
        <f aca="false">прил_5!G157</f>
        <v>12750</v>
      </c>
    </row>
    <row r="449" customFormat="false" ht="15" hidden="false" customHeight="false" outlineLevel="0" collapsed="false">
      <c r="A449" s="23" t="s">
        <v>44</v>
      </c>
      <c r="B449" s="27" t="s">
        <v>145</v>
      </c>
      <c r="C449" s="19" t="s">
        <v>45</v>
      </c>
      <c r="D449" s="20" t="n">
        <f aca="false">D450</f>
        <v>810</v>
      </c>
      <c r="E449" s="20" t="n">
        <f aca="false">E450</f>
        <v>810</v>
      </c>
    </row>
    <row r="450" customFormat="false" ht="15" hidden="false" customHeight="false" outlineLevel="0" collapsed="false">
      <c r="A450" s="23" t="s">
        <v>46</v>
      </c>
      <c r="B450" s="27" t="s">
        <v>145</v>
      </c>
      <c r="C450" s="19" t="s">
        <v>47</v>
      </c>
      <c r="D450" s="20" t="n">
        <f aca="false">прил_5!F159</f>
        <v>810</v>
      </c>
      <c r="E450" s="20" t="n">
        <f aca="false">прил_5!G159</f>
        <v>810</v>
      </c>
    </row>
    <row r="451" customFormat="false" ht="15" hidden="false" customHeight="false" outlineLevel="0" collapsed="false">
      <c r="A451" s="23" t="s">
        <v>60</v>
      </c>
      <c r="B451" s="27" t="s">
        <v>145</v>
      </c>
      <c r="C451" s="19" t="s">
        <v>61</v>
      </c>
      <c r="D451" s="20" t="n">
        <f aca="false">D452</f>
        <v>60</v>
      </c>
      <c r="E451" s="20" t="n">
        <f aca="false">E452</f>
        <v>60</v>
      </c>
    </row>
    <row r="452" customFormat="false" ht="15" hidden="false" customHeight="false" outlineLevel="0" collapsed="false">
      <c r="A452" s="26" t="s">
        <v>62</v>
      </c>
      <c r="B452" s="27" t="s">
        <v>145</v>
      </c>
      <c r="C452" s="19" t="s">
        <v>63</v>
      </c>
      <c r="D452" s="20" t="n">
        <f aca="false">прил_5!F161</f>
        <v>60</v>
      </c>
      <c r="E452" s="20" t="n">
        <f aca="false">прил_5!G161</f>
        <v>60</v>
      </c>
    </row>
    <row r="453" customFormat="false" ht="31.2" hidden="false" customHeight="false" outlineLevel="0" collapsed="false">
      <c r="A453" s="68" t="s">
        <v>64</v>
      </c>
      <c r="B453" s="69" t="s">
        <v>65</v>
      </c>
      <c r="C453" s="67"/>
      <c r="D453" s="71" t="n">
        <f aca="false">D454+D468+D479</f>
        <v>30913.5</v>
      </c>
      <c r="E453" s="71" t="n">
        <f aca="false">E454+E468+E479</f>
        <v>32951</v>
      </c>
    </row>
    <row r="454" customFormat="false" ht="30" hidden="false" customHeight="false" outlineLevel="0" collapsed="false">
      <c r="A454" s="21" t="s">
        <v>66</v>
      </c>
      <c r="B454" s="22" t="s">
        <v>67</v>
      </c>
      <c r="C454" s="20"/>
      <c r="D454" s="20" t="n">
        <f aca="false">D455+D464</f>
        <v>17410</v>
      </c>
      <c r="E454" s="20" t="n">
        <f aca="false">E455+E464</f>
        <v>18323</v>
      </c>
    </row>
    <row r="455" customFormat="false" ht="30" hidden="false" customHeight="false" outlineLevel="0" collapsed="false">
      <c r="A455" s="24" t="s">
        <v>68</v>
      </c>
      <c r="B455" s="22" t="s">
        <v>69</v>
      </c>
      <c r="C455" s="20"/>
      <c r="D455" s="20" t="n">
        <f aca="false">D456+D459</f>
        <v>16432</v>
      </c>
      <c r="E455" s="20" t="n">
        <f aca="false">E456+E459</f>
        <v>17222</v>
      </c>
    </row>
    <row r="456" customFormat="false" ht="75" hidden="false" customHeight="false" outlineLevel="0" collapsed="false">
      <c r="A456" s="24" t="s">
        <v>70</v>
      </c>
      <c r="B456" s="27" t="s">
        <v>71</v>
      </c>
      <c r="C456" s="20"/>
      <c r="D456" s="20" t="n">
        <f aca="false">D457</f>
        <v>5832</v>
      </c>
      <c r="E456" s="20" t="n">
        <f aca="false">E457</f>
        <v>6622</v>
      </c>
    </row>
    <row r="457" customFormat="false" ht="15" hidden="false" customHeight="false" outlineLevel="0" collapsed="false">
      <c r="A457" s="23" t="s">
        <v>44</v>
      </c>
      <c r="B457" s="27" t="s">
        <v>71</v>
      </c>
      <c r="C457" s="19" t="n">
        <v>200</v>
      </c>
      <c r="D457" s="20" t="n">
        <f aca="false">D458</f>
        <v>5832</v>
      </c>
      <c r="E457" s="20" t="n">
        <f aca="false">E458</f>
        <v>6622</v>
      </c>
    </row>
    <row r="458" customFormat="false" ht="15" hidden="false" customHeight="false" outlineLevel="0" collapsed="false">
      <c r="A458" s="23" t="s">
        <v>46</v>
      </c>
      <c r="B458" s="27" t="s">
        <v>71</v>
      </c>
      <c r="C458" s="19" t="n">
        <v>240</v>
      </c>
      <c r="D458" s="20" t="n">
        <f aca="false">прил_5!F69</f>
        <v>5832</v>
      </c>
      <c r="E458" s="20" t="n">
        <f aca="false">прил_5!G69</f>
        <v>6622</v>
      </c>
    </row>
    <row r="459" customFormat="false" ht="30" hidden="false" customHeight="false" outlineLevel="0" collapsed="false">
      <c r="A459" s="24" t="s">
        <v>335</v>
      </c>
      <c r="B459" s="27" t="s">
        <v>336</v>
      </c>
      <c r="C459" s="20"/>
      <c r="D459" s="20" t="n">
        <f aca="false">D460+D462</f>
        <v>10600</v>
      </c>
      <c r="E459" s="20" t="n">
        <f aca="false">E460+E462</f>
        <v>10600</v>
      </c>
    </row>
    <row r="460" customFormat="false" ht="45" hidden="false" customHeight="false" outlineLevel="0" collapsed="false">
      <c r="A460" s="26" t="s">
        <v>30</v>
      </c>
      <c r="B460" s="27" t="s">
        <v>336</v>
      </c>
      <c r="C460" s="19" t="n">
        <v>100</v>
      </c>
      <c r="D460" s="20" t="n">
        <f aca="false">D461</f>
        <v>10326</v>
      </c>
      <c r="E460" s="20" t="n">
        <f aca="false">E461</f>
        <v>10326</v>
      </c>
    </row>
    <row r="461" customFormat="false" ht="15" hidden="false" customHeight="false" outlineLevel="0" collapsed="false">
      <c r="A461" s="26" t="s">
        <v>108</v>
      </c>
      <c r="B461" s="27" t="s">
        <v>336</v>
      </c>
      <c r="C461" s="19" t="n">
        <v>110</v>
      </c>
      <c r="D461" s="20" t="n">
        <f aca="false">прил_5!F366</f>
        <v>10326</v>
      </c>
      <c r="E461" s="20" t="n">
        <f aca="false">прил_5!G366</f>
        <v>10326</v>
      </c>
    </row>
    <row r="462" customFormat="false" ht="15" hidden="false" customHeight="false" outlineLevel="0" collapsed="false">
      <c r="A462" s="23" t="s">
        <v>44</v>
      </c>
      <c r="B462" s="27" t="s">
        <v>336</v>
      </c>
      <c r="C462" s="19" t="n">
        <v>200</v>
      </c>
      <c r="D462" s="20" t="n">
        <f aca="false">D463</f>
        <v>274</v>
      </c>
      <c r="E462" s="20" t="n">
        <f aca="false">E463</f>
        <v>274</v>
      </c>
    </row>
    <row r="463" customFormat="false" ht="15" hidden="false" customHeight="false" outlineLevel="0" collapsed="false">
      <c r="A463" s="23" t="s">
        <v>46</v>
      </c>
      <c r="B463" s="27" t="s">
        <v>336</v>
      </c>
      <c r="C463" s="19" t="n">
        <v>240</v>
      </c>
      <c r="D463" s="20" t="n">
        <f aca="false">прил_5!F368</f>
        <v>274</v>
      </c>
      <c r="E463" s="20" t="n">
        <f aca="false">прил_5!G368</f>
        <v>274</v>
      </c>
    </row>
    <row r="464" customFormat="false" ht="15" hidden="false" customHeight="false" outlineLevel="0" collapsed="false">
      <c r="A464" s="24" t="s">
        <v>72</v>
      </c>
      <c r="B464" s="22" t="s">
        <v>73</v>
      </c>
      <c r="C464" s="20"/>
      <c r="D464" s="20" t="n">
        <f aca="false">D465</f>
        <v>978</v>
      </c>
      <c r="E464" s="20" t="n">
        <f aca="false">E465</f>
        <v>1101</v>
      </c>
    </row>
    <row r="465" customFormat="false" ht="45" hidden="false" customHeight="false" outlineLevel="0" collapsed="false">
      <c r="A465" s="28" t="s">
        <v>74</v>
      </c>
      <c r="B465" s="22" t="s">
        <v>75</v>
      </c>
      <c r="C465" s="20"/>
      <c r="D465" s="20" t="n">
        <f aca="false">D466</f>
        <v>978</v>
      </c>
      <c r="E465" s="20" t="n">
        <f aca="false">E466</f>
        <v>1101</v>
      </c>
    </row>
    <row r="466" customFormat="false" ht="15" hidden="false" customHeight="false" outlineLevel="0" collapsed="false">
      <c r="A466" s="23" t="s">
        <v>44</v>
      </c>
      <c r="B466" s="22" t="s">
        <v>75</v>
      </c>
      <c r="C466" s="19" t="n">
        <v>200</v>
      </c>
      <c r="D466" s="20" t="n">
        <f aca="false">D467</f>
        <v>978</v>
      </c>
      <c r="E466" s="20" t="n">
        <f aca="false">E467</f>
        <v>1101</v>
      </c>
    </row>
    <row r="467" customFormat="false" ht="15" hidden="false" customHeight="false" outlineLevel="0" collapsed="false">
      <c r="A467" s="23" t="s">
        <v>46</v>
      </c>
      <c r="B467" s="22" t="s">
        <v>75</v>
      </c>
      <c r="C467" s="19" t="n">
        <v>240</v>
      </c>
      <c r="D467" s="20" t="n">
        <f aca="false">прил_5!F73+прил_5!F442</f>
        <v>978</v>
      </c>
      <c r="E467" s="20" t="n">
        <f aca="false">прил_5!G73+прил_5!G442</f>
        <v>1101</v>
      </c>
    </row>
    <row r="468" customFormat="false" ht="15" hidden="false" customHeight="false" outlineLevel="0" collapsed="false">
      <c r="A468" s="21" t="s">
        <v>539</v>
      </c>
      <c r="B468" s="22" t="s">
        <v>540</v>
      </c>
      <c r="C468" s="25"/>
      <c r="D468" s="20" t="n">
        <f aca="false">D469</f>
        <v>9106.5</v>
      </c>
      <c r="E468" s="20" t="n">
        <f aca="false">E469</f>
        <v>9553</v>
      </c>
    </row>
    <row r="469" customFormat="false" ht="45" hidden="false" customHeight="false" outlineLevel="0" collapsed="false">
      <c r="A469" s="24" t="s">
        <v>541</v>
      </c>
      <c r="B469" s="22" t="s">
        <v>542</v>
      </c>
      <c r="C469" s="25"/>
      <c r="D469" s="20" t="n">
        <f aca="false">D470+D473+D476</f>
        <v>9106.5</v>
      </c>
      <c r="E469" s="20" t="n">
        <f aca="false">E470+E473+E476</f>
        <v>9553</v>
      </c>
    </row>
    <row r="470" customFormat="false" ht="15" hidden="false" customHeight="false" outlineLevel="0" collapsed="false">
      <c r="A470" s="28" t="s">
        <v>543</v>
      </c>
      <c r="B470" s="22" t="s">
        <v>544</v>
      </c>
      <c r="C470" s="25"/>
      <c r="D470" s="20" t="n">
        <f aca="false">D471</f>
        <v>927</v>
      </c>
      <c r="E470" s="20" t="n">
        <f aca="false">E471</f>
        <v>973</v>
      </c>
    </row>
    <row r="471" customFormat="false" ht="15" hidden="false" customHeight="false" outlineLevel="0" collapsed="false">
      <c r="A471" s="23" t="s">
        <v>124</v>
      </c>
      <c r="B471" s="22" t="s">
        <v>544</v>
      </c>
      <c r="C471" s="19" t="n">
        <v>600</v>
      </c>
      <c r="D471" s="20" t="n">
        <f aca="false">D472</f>
        <v>927</v>
      </c>
      <c r="E471" s="20" t="n">
        <f aca="false">E472</f>
        <v>973</v>
      </c>
    </row>
    <row r="472" customFormat="false" ht="15" hidden="false" customHeight="false" outlineLevel="0" collapsed="false">
      <c r="A472" s="23" t="s">
        <v>126</v>
      </c>
      <c r="B472" s="22" t="s">
        <v>544</v>
      </c>
      <c r="C472" s="19" t="n">
        <v>610</v>
      </c>
      <c r="D472" s="20" t="n">
        <f aca="false">прил_5!F715</f>
        <v>927</v>
      </c>
      <c r="E472" s="20" t="n">
        <f aca="false">прил_5!G715</f>
        <v>973</v>
      </c>
    </row>
    <row r="473" customFormat="false" ht="30" hidden="false" customHeight="false" outlineLevel="0" collapsed="false">
      <c r="A473" s="28" t="s">
        <v>545</v>
      </c>
      <c r="B473" s="22" t="s">
        <v>546</v>
      </c>
      <c r="C473" s="25"/>
      <c r="D473" s="20" t="n">
        <f aca="false">D474</f>
        <v>3.5</v>
      </c>
      <c r="E473" s="20" t="n">
        <f aca="false">E474</f>
        <v>4</v>
      </c>
    </row>
    <row r="474" customFormat="false" ht="15" hidden="false" customHeight="false" outlineLevel="0" collapsed="false">
      <c r="A474" s="23" t="s">
        <v>124</v>
      </c>
      <c r="B474" s="22" t="s">
        <v>546</v>
      </c>
      <c r="C474" s="19" t="n">
        <v>600</v>
      </c>
      <c r="D474" s="20" t="n">
        <f aca="false">D475</f>
        <v>3.5</v>
      </c>
      <c r="E474" s="20" t="n">
        <f aca="false">E475</f>
        <v>4</v>
      </c>
    </row>
    <row r="475" customFormat="false" ht="15" hidden="false" customHeight="false" outlineLevel="0" collapsed="false">
      <c r="A475" s="23" t="s">
        <v>126</v>
      </c>
      <c r="B475" s="22" t="s">
        <v>546</v>
      </c>
      <c r="C475" s="19" t="n">
        <v>610</v>
      </c>
      <c r="D475" s="20" t="n">
        <f aca="false">прил_5!F718</f>
        <v>3.5</v>
      </c>
      <c r="E475" s="20" t="n">
        <f aca="false">прил_5!G718</f>
        <v>4</v>
      </c>
    </row>
    <row r="476" customFormat="false" ht="30" hidden="false" customHeight="false" outlineLevel="0" collapsed="false">
      <c r="A476" s="28" t="s">
        <v>547</v>
      </c>
      <c r="B476" s="22" t="s">
        <v>548</v>
      </c>
      <c r="C476" s="25"/>
      <c r="D476" s="20" t="n">
        <f aca="false">D477</f>
        <v>8176</v>
      </c>
      <c r="E476" s="20" t="n">
        <f aca="false">E477</f>
        <v>8576</v>
      </c>
    </row>
    <row r="477" customFormat="false" ht="15" hidden="false" customHeight="false" outlineLevel="0" collapsed="false">
      <c r="A477" s="23" t="s">
        <v>124</v>
      </c>
      <c r="B477" s="22" t="s">
        <v>548</v>
      </c>
      <c r="C477" s="19" t="n">
        <v>600</v>
      </c>
      <c r="D477" s="20" t="n">
        <f aca="false">D478</f>
        <v>8176</v>
      </c>
      <c r="E477" s="20" t="n">
        <f aca="false">E478</f>
        <v>8576</v>
      </c>
    </row>
    <row r="478" customFormat="false" ht="15" hidden="false" customHeight="false" outlineLevel="0" collapsed="false">
      <c r="A478" s="23" t="s">
        <v>126</v>
      </c>
      <c r="B478" s="22" t="s">
        <v>548</v>
      </c>
      <c r="C478" s="19" t="n">
        <v>610</v>
      </c>
      <c r="D478" s="20" t="n">
        <f aca="false">прил_5!F721</f>
        <v>8176</v>
      </c>
      <c r="E478" s="20" t="n">
        <f aca="false">прил_5!G721</f>
        <v>8576</v>
      </c>
    </row>
    <row r="479" customFormat="false" ht="15" hidden="false" customHeight="false" outlineLevel="0" collapsed="false">
      <c r="A479" s="21" t="s">
        <v>146</v>
      </c>
      <c r="B479" s="22" t="s">
        <v>147</v>
      </c>
      <c r="C479" s="25"/>
      <c r="D479" s="46" t="n">
        <f aca="false">D480+D486</f>
        <v>4397</v>
      </c>
      <c r="E479" s="46" t="n">
        <f aca="false">E480+E486</f>
        <v>5075</v>
      </c>
    </row>
    <row r="480" customFormat="false" ht="30" hidden="false" customHeight="false" outlineLevel="0" collapsed="false">
      <c r="A480" s="24" t="s">
        <v>162</v>
      </c>
      <c r="B480" s="22" t="s">
        <v>163</v>
      </c>
      <c r="C480" s="25"/>
      <c r="D480" s="46" t="n">
        <f aca="false">D481</f>
        <v>4393</v>
      </c>
      <c r="E480" s="46" t="n">
        <f aca="false">E481</f>
        <v>4608</v>
      </c>
    </row>
    <row r="481" customFormat="false" ht="15" hidden="false" customHeight="false" outlineLevel="0" collapsed="false">
      <c r="A481" s="21" t="s">
        <v>164</v>
      </c>
      <c r="B481" s="22" t="s">
        <v>165</v>
      </c>
      <c r="C481" s="25"/>
      <c r="D481" s="46" t="n">
        <f aca="false">D482+D484</f>
        <v>4393</v>
      </c>
      <c r="E481" s="46" t="n">
        <f aca="false">E482+E484</f>
        <v>4608</v>
      </c>
    </row>
    <row r="482" customFormat="false" ht="15" hidden="false" customHeight="false" outlineLevel="0" collapsed="false">
      <c r="A482" s="23" t="s">
        <v>32</v>
      </c>
      <c r="B482" s="22" t="s">
        <v>165</v>
      </c>
      <c r="C482" s="19" t="s">
        <v>31</v>
      </c>
      <c r="D482" s="20" t="n">
        <f aca="false">D483</f>
        <v>4050.1</v>
      </c>
      <c r="E482" s="20" t="n">
        <f aca="false">E483</f>
        <v>4050.1</v>
      </c>
    </row>
    <row r="483" customFormat="false" ht="15" hidden="false" customHeight="false" outlineLevel="0" collapsed="false">
      <c r="A483" s="23" t="s">
        <v>44</v>
      </c>
      <c r="B483" s="22" t="s">
        <v>165</v>
      </c>
      <c r="C483" s="19" t="s">
        <v>33</v>
      </c>
      <c r="D483" s="20" t="n">
        <f aca="false">прил_5!F181</f>
        <v>4050.1</v>
      </c>
      <c r="E483" s="20" t="n">
        <f aca="false">прил_5!G181</f>
        <v>4050.1</v>
      </c>
    </row>
    <row r="484" customFormat="false" ht="15" hidden="false" customHeight="false" outlineLevel="0" collapsed="false">
      <c r="A484" s="23" t="s">
        <v>44</v>
      </c>
      <c r="B484" s="22" t="s">
        <v>165</v>
      </c>
      <c r="C484" s="19" t="s">
        <v>45</v>
      </c>
      <c r="D484" s="20" t="n">
        <f aca="false">D485</f>
        <v>342.9</v>
      </c>
      <c r="E484" s="20" t="n">
        <f aca="false">E485</f>
        <v>557.9</v>
      </c>
    </row>
    <row r="485" customFormat="false" ht="15" hidden="false" customHeight="false" outlineLevel="0" collapsed="false">
      <c r="A485" s="23" t="s">
        <v>46</v>
      </c>
      <c r="B485" s="22" t="s">
        <v>165</v>
      </c>
      <c r="C485" s="19" t="s">
        <v>47</v>
      </c>
      <c r="D485" s="20" t="n">
        <f aca="false">прил_5!F183</f>
        <v>342.9</v>
      </c>
      <c r="E485" s="20" t="n">
        <f aca="false">прил_5!G183</f>
        <v>557.9</v>
      </c>
    </row>
    <row r="486" customFormat="false" ht="30" hidden="false" customHeight="false" outlineLevel="0" collapsed="false">
      <c r="A486" s="24" t="s">
        <v>148</v>
      </c>
      <c r="B486" s="22" t="s">
        <v>149</v>
      </c>
      <c r="C486" s="25"/>
      <c r="D486" s="20" t="n">
        <f aca="false">D487</f>
        <v>4</v>
      </c>
      <c r="E486" s="20" t="n">
        <f aca="false">E487</f>
        <v>467</v>
      </c>
    </row>
    <row r="487" customFormat="false" ht="30" hidden="false" customHeight="false" outlineLevel="0" collapsed="false">
      <c r="A487" s="21" t="s">
        <v>150</v>
      </c>
      <c r="B487" s="22" t="s">
        <v>151</v>
      </c>
      <c r="C487" s="25"/>
      <c r="D487" s="20" t="n">
        <f aca="false">D488</f>
        <v>4</v>
      </c>
      <c r="E487" s="20" t="n">
        <f aca="false">E488</f>
        <v>467</v>
      </c>
    </row>
    <row r="488" customFormat="false" ht="15" hidden="false" customHeight="false" outlineLevel="0" collapsed="false">
      <c r="A488" s="23" t="s">
        <v>44</v>
      </c>
      <c r="B488" s="22" t="s">
        <v>151</v>
      </c>
      <c r="C488" s="25" t="n">
        <v>200</v>
      </c>
      <c r="D488" s="20" t="n">
        <f aca="false">D489</f>
        <v>4</v>
      </c>
      <c r="E488" s="20" t="n">
        <f aca="false">E489</f>
        <v>467</v>
      </c>
    </row>
    <row r="489" customFormat="false" ht="15" hidden="false" customHeight="false" outlineLevel="0" collapsed="false">
      <c r="A489" s="23" t="s">
        <v>46</v>
      </c>
      <c r="B489" s="22" t="s">
        <v>151</v>
      </c>
      <c r="C489" s="25" t="n">
        <v>240</v>
      </c>
      <c r="D489" s="20" t="n">
        <f aca="false">прил_5!F167</f>
        <v>4</v>
      </c>
      <c r="E489" s="20" t="n">
        <f aca="false">прил_5!G167</f>
        <v>467</v>
      </c>
    </row>
    <row r="490" customFormat="false" ht="15.6" hidden="false" customHeight="false" outlineLevel="0" collapsed="false">
      <c r="A490" s="68" t="s">
        <v>254</v>
      </c>
      <c r="B490" s="69" t="s">
        <v>255</v>
      </c>
      <c r="C490" s="67"/>
      <c r="D490" s="17" t="n">
        <f aca="false">D491+D496</f>
        <v>69543.1</v>
      </c>
      <c r="E490" s="17" t="n">
        <f aca="false">E491+E496</f>
        <v>56320</v>
      </c>
    </row>
    <row r="491" customFormat="false" ht="15" hidden="false" customHeight="false" outlineLevel="0" collapsed="false">
      <c r="A491" s="21" t="s">
        <v>256</v>
      </c>
      <c r="B491" s="22" t="s">
        <v>257</v>
      </c>
      <c r="C491" s="25"/>
      <c r="D491" s="20" t="n">
        <f aca="false">D492</f>
        <v>0.1</v>
      </c>
      <c r="E491" s="20" t="n">
        <f aca="false">E492</f>
        <v>310</v>
      </c>
    </row>
    <row r="492" customFormat="false" ht="45" hidden="false" customHeight="false" outlineLevel="0" collapsed="false">
      <c r="A492" s="30" t="s">
        <v>258</v>
      </c>
      <c r="B492" s="22" t="s">
        <v>259</v>
      </c>
      <c r="C492" s="25"/>
      <c r="D492" s="20" t="n">
        <f aca="false">D493</f>
        <v>0.1</v>
      </c>
      <c r="E492" s="20" t="n">
        <f aca="false">E493</f>
        <v>310</v>
      </c>
    </row>
    <row r="493" customFormat="false" ht="30" hidden="false" customHeight="false" outlineLevel="0" collapsed="false">
      <c r="A493" s="30" t="s">
        <v>260</v>
      </c>
      <c r="B493" s="22" t="s">
        <v>261</v>
      </c>
      <c r="C493" s="70"/>
      <c r="D493" s="20" t="n">
        <f aca="false">D494</f>
        <v>0.1</v>
      </c>
      <c r="E493" s="20" t="n">
        <f aca="false">E494</f>
        <v>310</v>
      </c>
    </row>
    <row r="494" customFormat="false" ht="30" hidden="false" customHeight="false" outlineLevel="0" collapsed="false">
      <c r="A494" s="23" t="s">
        <v>44</v>
      </c>
      <c r="B494" s="22" t="s">
        <v>261</v>
      </c>
      <c r="C494" s="19" t="s">
        <v>45</v>
      </c>
      <c r="D494" s="20" t="n">
        <f aca="false">D495</f>
        <v>0.1</v>
      </c>
      <c r="E494" s="20" t="n">
        <f aca="false">E495</f>
        <v>310</v>
      </c>
    </row>
    <row r="495" customFormat="false" ht="30" hidden="false" customHeight="false" outlineLevel="0" collapsed="false">
      <c r="A495" s="23" t="s">
        <v>46</v>
      </c>
      <c r="B495" s="22" t="s">
        <v>261</v>
      </c>
      <c r="C495" s="19" t="s">
        <v>47</v>
      </c>
      <c r="D495" s="20" t="n">
        <f aca="false">прил_5!F285</f>
        <v>0.1</v>
      </c>
      <c r="E495" s="20" t="n">
        <f aca="false">прил_5!G285</f>
        <v>310</v>
      </c>
    </row>
    <row r="496" customFormat="false" ht="15" hidden="false" customHeight="false" outlineLevel="0" collapsed="false">
      <c r="A496" s="21" t="s">
        <v>263</v>
      </c>
      <c r="B496" s="22" t="s">
        <v>264</v>
      </c>
      <c r="C496" s="19"/>
      <c r="D496" s="20" t="n">
        <f aca="false">D497</f>
        <v>69543</v>
      </c>
      <c r="E496" s="20" t="n">
        <f aca="false">E497</f>
        <v>56010</v>
      </c>
    </row>
    <row r="497" customFormat="false" ht="30" hidden="false" customHeight="false" outlineLevel="0" collapsed="false">
      <c r="A497" s="30" t="s">
        <v>265</v>
      </c>
      <c r="B497" s="22" t="s">
        <v>266</v>
      </c>
      <c r="C497" s="19"/>
      <c r="D497" s="20" t="n">
        <f aca="false">D498+D501+D504+D507</f>
        <v>69543</v>
      </c>
      <c r="E497" s="20" t="n">
        <f aca="false">E498+E501+E504+E507</f>
        <v>56010</v>
      </c>
    </row>
    <row r="498" customFormat="false" ht="15" hidden="false" customHeight="false" outlineLevel="0" collapsed="false">
      <c r="A498" s="24" t="s">
        <v>267</v>
      </c>
      <c r="B498" s="22" t="s">
        <v>268</v>
      </c>
      <c r="C498" s="19"/>
      <c r="D498" s="20" t="n">
        <f aca="false">D499</f>
        <v>23894</v>
      </c>
      <c r="E498" s="20" t="n">
        <f aca="false">E499</f>
        <v>27077</v>
      </c>
    </row>
    <row r="499" customFormat="false" ht="15" hidden="false" customHeight="false" outlineLevel="0" collapsed="false">
      <c r="A499" s="23" t="s">
        <v>124</v>
      </c>
      <c r="B499" s="22" t="s">
        <v>268</v>
      </c>
      <c r="C499" s="19" t="s">
        <v>125</v>
      </c>
      <c r="D499" s="20" t="n">
        <f aca="false">D500</f>
        <v>23894</v>
      </c>
      <c r="E499" s="20" t="n">
        <f aca="false">E500</f>
        <v>27077</v>
      </c>
    </row>
    <row r="500" customFormat="false" ht="15" hidden="false" customHeight="false" outlineLevel="0" collapsed="false">
      <c r="A500" s="23" t="s">
        <v>126</v>
      </c>
      <c r="B500" s="22" t="s">
        <v>268</v>
      </c>
      <c r="C500" s="19" t="s">
        <v>127</v>
      </c>
      <c r="D500" s="20" t="n">
        <f aca="false">прил_5!F292</f>
        <v>23894</v>
      </c>
      <c r="E500" s="20" t="n">
        <f aca="false">прил_5!G292</f>
        <v>27077</v>
      </c>
    </row>
    <row r="501" customFormat="false" ht="15" hidden="false" customHeight="false" outlineLevel="0" collapsed="false">
      <c r="A501" s="24" t="s">
        <v>269</v>
      </c>
      <c r="B501" s="22" t="s">
        <v>270</v>
      </c>
      <c r="C501" s="19"/>
      <c r="D501" s="20" t="n">
        <f aca="false">D502</f>
        <v>8410</v>
      </c>
      <c r="E501" s="20" t="n">
        <f aca="false">E502</f>
        <v>9660</v>
      </c>
    </row>
    <row r="502" customFormat="false" ht="15" hidden="false" customHeight="false" outlineLevel="0" collapsed="false">
      <c r="A502" s="23" t="s">
        <v>124</v>
      </c>
      <c r="B502" s="22" t="s">
        <v>270</v>
      </c>
      <c r="C502" s="19" t="s">
        <v>125</v>
      </c>
      <c r="D502" s="20" t="n">
        <f aca="false">D503</f>
        <v>8410</v>
      </c>
      <c r="E502" s="20" t="n">
        <f aca="false">E503</f>
        <v>9660</v>
      </c>
    </row>
    <row r="503" customFormat="false" ht="15" hidden="false" customHeight="false" outlineLevel="0" collapsed="false">
      <c r="A503" s="23" t="s">
        <v>126</v>
      </c>
      <c r="B503" s="22" t="s">
        <v>270</v>
      </c>
      <c r="C503" s="19" t="s">
        <v>127</v>
      </c>
      <c r="D503" s="20" t="n">
        <f aca="false">прил_5!F295</f>
        <v>8410</v>
      </c>
      <c r="E503" s="20" t="n">
        <f aca="false">прил_5!G295</f>
        <v>9660</v>
      </c>
    </row>
    <row r="504" customFormat="false" ht="15" hidden="false" customHeight="false" outlineLevel="0" collapsed="false">
      <c r="A504" s="24" t="s">
        <v>271</v>
      </c>
      <c r="B504" s="22" t="s">
        <v>272</v>
      </c>
      <c r="C504" s="19"/>
      <c r="D504" s="20" t="n">
        <f aca="false">D505</f>
        <v>0</v>
      </c>
      <c r="E504" s="20" t="n">
        <f aca="false">E505</f>
        <v>2080</v>
      </c>
    </row>
    <row r="505" customFormat="false" ht="15" hidden="false" customHeight="false" outlineLevel="0" collapsed="false">
      <c r="A505" s="23" t="s">
        <v>124</v>
      </c>
      <c r="B505" s="22" t="s">
        <v>272</v>
      </c>
      <c r="C505" s="19" t="s">
        <v>125</v>
      </c>
      <c r="D505" s="20" t="n">
        <f aca="false">D506</f>
        <v>0</v>
      </c>
      <c r="E505" s="20" t="n">
        <f aca="false">E506</f>
        <v>2080</v>
      </c>
    </row>
    <row r="506" customFormat="false" ht="15" hidden="false" customHeight="false" outlineLevel="0" collapsed="false">
      <c r="A506" s="23" t="s">
        <v>126</v>
      </c>
      <c r="B506" s="22" t="s">
        <v>272</v>
      </c>
      <c r="C506" s="19" t="s">
        <v>127</v>
      </c>
      <c r="D506" s="20" t="n">
        <f aca="false">прил_5!F298</f>
        <v>0</v>
      </c>
      <c r="E506" s="20" t="n">
        <f aca="false">прил_5!G298</f>
        <v>2080</v>
      </c>
    </row>
    <row r="507" customFormat="false" ht="30" hidden="false" customHeight="false" outlineLevel="0" collapsed="false">
      <c r="A507" s="30" t="s">
        <v>273</v>
      </c>
      <c r="B507" s="22" t="s">
        <v>274</v>
      </c>
      <c r="C507" s="19"/>
      <c r="D507" s="20" t="n">
        <f aca="false">D508</f>
        <v>37239</v>
      </c>
      <c r="E507" s="20" t="n">
        <f aca="false">E508</f>
        <v>17193</v>
      </c>
    </row>
    <row r="508" customFormat="false" ht="15" hidden="false" customHeight="false" outlineLevel="0" collapsed="false">
      <c r="A508" s="23" t="s">
        <v>44</v>
      </c>
      <c r="B508" s="22" t="s">
        <v>274</v>
      </c>
      <c r="C508" s="19" t="n">
        <v>200</v>
      </c>
      <c r="D508" s="20" t="n">
        <f aca="false">D509</f>
        <v>37239</v>
      </c>
      <c r="E508" s="20" t="n">
        <f aca="false">E509</f>
        <v>17193</v>
      </c>
    </row>
    <row r="509" customFormat="false" ht="15" hidden="false" customHeight="false" outlineLevel="0" collapsed="false">
      <c r="A509" s="23" t="s">
        <v>46</v>
      </c>
      <c r="B509" s="22" t="s">
        <v>274</v>
      </c>
      <c r="C509" s="19" t="n">
        <v>240</v>
      </c>
      <c r="D509" s="20" t="n">
        <f aca="false">прил_5!F301</f>
        <v>37239</v>
      </c>
      <c r="E509" s="20" t="n">
        <f aca="false">прил_5!G301</f>
        <v>17193</v>
      </c>
    </row>
    <row r="510" customFormat="false" ht="15.6" hidden="false" customHeight="false" outlineLevel="0" collapsed="false">
      <c r="A510" s="68" t="s">
        <v>152</v>
      </c>
      <c r="B510" s="69" t="s">
        <v>153</v>
      </c>
      <c r="C510" s="67"/>
      <c r="D510" s="17" t="n">
        <f aca="false">D511+D516</f>
        <v>73508</v>
      </c>
      <c r="E510" s="17" t="n">
        <f aca="false">E511+E516</f>
        <v>86576.3</v>
      </c>
    </row>
    <row r="511" customFormat="false" ht="45" hidden="false" customHeight="false" outlineLevel="0" collapsed="false">
      <c r="A511" s="21" t="s">
        <v>154</v>
      </c>
      <c r="B511" s="22" t="s">
        <v>155</v>
      </c>
      <c r="C511" s="25"/>
      <c r="D511" s="20" t="n">
        <f aca="false">D512</f>
        <v>50443.6</v>
      </c>
      <c r="E511" s="20" t="n">
        <f aca="false">E512</f>
        <v>50606.8</v>
      </c>
    </row>
    <row r="512" customFormat="false" ht="30" hidden="false" customHeight="false" outlineLevel="0" collapsed="false">
      <c r="A512" s="21" t="s">
        <v>156</v>
      </c>
      <c r="B512" s="22" t="s">
        <v>157</v>
      </c>
      <c r="C512" s="25"/>
      <c r="D512" s="20" t="n">
        <f aca="false">D513</f>
        <v>50443.6</v>
      </c>
      <c r="E512" s="20" t="n">
        <f aca="false">E513</f>
        <v>50606.8</v>
      </c>
    </row>
    <row r="513" customFormat="false" ht="30" hidden="false" customHeight="false" outlineLevel="0" collapsed="false">
      <c r="A513" s="30" t="s">
        <v>158</v>
      </c>
      <c r="B513" s="22" t="s">
        <v>159</v>
      </c>
      <c r="C513" s="25"/>
      <c r="D513" s="20" t="n">
        <f aca="false">D514</f>
        <v>50443.6</v>
      </c>
      <c r="E513" s="20" t="n">
        <f aca="false">E514</f>
        <v>50606.8</v>
      </c>
    </row>
    <row r="514" customFormat="false" ht="15" hidden="false" customHeight="false" outlineLevel="0" collapsed="false">
      <c r="A514" s="23" t="s">
        <v>124</v>
      </c>
      <c r="B514" s="22" t="s">
        <v>159</v>
      </c>
      <c r="C514" s="19" t="s">
        <v>125</v>
      </c>
      <c r="D514" s="20" t="n">
        <f aca="false">D515</f>
        <v>50443.6</v>
      </c>
      <c r="E514" s="20" t="n">
        <f aca="false">E515</f>
        <v>50606.8</v>
      </c>
    </row>
    <row r="515" customFormat="false" ht="15" hidden="false" customHeight="false" outlineLevel="0" collapsed="false">
      <c r="A515" s="23" t="s">
        <v>126</v>
      </c>
      <c r="B515" s="22" t="s">
        <v>159</v>
      </c>
      <c r="C515" s="19" t="s">
        <v>127</v>
      </c>
      <c r="D515" s="20" t="n">
        <f aca="false">прил_5!F173</f>
        <v>50443.6</v>
      </c>
      <c r="E515" s="20" t="n">
        <f aca="false">прил_5!G173</f>
        <v>50606.8</v>
      </c>
    </row>
    <row r="516" customFormat="false" ht="30" hidden="false" customHeight="false" outlineLevel="0" collapsed="false">
      <c r="A516" s="21" t="s">
        <v>291</v>
      </c>
      <c r="B516" s="22" t="s">
        <v>292</v>
      </c>
      <c r="C516" s="25"/>
      <c r="D516" s="20" t="n">
        <f aca="false">D517+D521+D525+D529+D536</f>
        <v>23064.4</v>
      </c>
      <c r="E516" s="20" t="n">
        <f aca="false">E517+E521+E525+E529+E536</f>
        <v>35969.5</v>
      </c>
    </row>
    <row r="517" customFormat="false" ht="15" hidden="false" customHeight="false" outlineLevel="0" collapsed="false">
      <c r="A517" s="21" t="s">
        <v>293</v>
      </c>
      <c r="B517" s="22" t="s">
        <v>294</v>
      </c>
      <c r="C517" s="25"/>
      <c r="D517" s="20" t="n">
        <f aca="false">D518</f>
        <v>5283.9</v>
      </c>
      <c r="E517" s="20" t="n">
        <f aca="false">E518</f>
        <v>5283.9</v>
      </c>
    </row>
    <row r="518" customFormat="false" ht="15" hidden="false" customHeight="false" outlineLevel="0" collapsed="false">
      <c r="A518" s="33" t="s">
        <v>295</v>
      </c>
      <c r="B518" s="22" t="s">
        <v>296</v>
      </c>
      <c r="C518" s="25"/>
      <c r="D518" s="20" t="n">
        <f aca="false">D519</f>
        <v>5283.9</v>
      </c>
      <c r="E518" s="20" t="n">
        <f aca="false">E519</f>
        <v>5283.9</v>
      </c>
    </row>
    <row r="519" customFormat="false" ht="15" hidden="false" customHeight="false" outlineLevel="0" collapsed="false">
      <c r="A519" s="23" t="s">
        <v>44</v>
      </c>
      <c r="B519" s="22" t="s">
        <v>296</v>
      </c>
      <c r="C519" s="19" t="s">
        <v>45</v>
      </c>
      <c r="D519" s="20" t="n">
        <f aca="false">D520</f>
        <v>5283.9</v>
      </c>
      <c r="E519" s="20" t="n">
        <f aca="false">E520</f>
        <v>5283.9</v>
      </c>
    </row>
    <row r="520" customFormat="false" ht="15" hidden="false" customHeight="false" outlineLevel="0" collapsed="false">
      <c r="A520" s="23" t="s">
        <v>46</v>
      </c>
      <c r="B520" s="22" t="s">
        <v>296</v>
      </c>
      <c r="C520" s="19" t="s">
        <v>47</v>
      </c>
      <c r="D520" s="20" t="n">
        <f aca="false">прил_5!F319</f>
        <v>5283.9</v>
      </c>
      <c r="E520" s="20" t="n">
        <f aca="false">прил_5!G319</f>
        <v>5283.9</v>
      </c>
    </row>
    <row r="521" customFormat="false" ht="15" hidden="false" customHeight="false" outlineLevel="0" collapsed="false">
      <c r="A521" s="21" t="s">
        <v>297</v>
      </c>
      <c r="B521" s="22" t="s">
        <v>298</v>
      </c>
      <c r="C521" s="25"/>
      <c r="D521" s="20" t="n">
        <f aca="false">D522</f>
        <v>975.5</v>
      </c>
      <c r="E521" s="20" t="n">
        <f aca="false">E522</f>
        <v>975.5</v>
      </c>
    </row>
    <row r="522" customFormat="false" ht="15" hidden="false" customHeight="false" outlineLevel="0" collapsed="false">
      <c r="A522" s="33" t="s">
        <v>299</v>
      </c>
      <c r="B522" s="22" t="s">
        <v>300</v>
      </c>
      <c r="C522" s="25"/>
      <c r="D522" s="20" t="n">
        <f aca="false">D523</f>
        <v>975.5</v>
      </c>
      <c r="E522" s="20" t="n">
        <f aca="false">E523</f>
        <v>975.5</v>
      </c>
    </row>
    <row r="523" customFormat="false" ht="15" hidden="false" customHeight="false" outlineLevel="0" collapsed="false">
      <c r="A523" s="23" t="s">
        <v>44</v>
      </c>
      <c r="B523" s="22" t="s">
        <v>300</v>
      </c>
      <c r="C523" s="19" t="s">
        <v>45</v>
      </c>
      <c r="D523" s="20" t="n">
        <f aca="false">D524</f>
        <v>975.5</v>
      </c>
      <c r="E523" s="20" t="n">
        <f aca="false">E524</f>
        <v>975.5</v>
      </c>
    </row>
    <row r="524" customFormat="false" ht="15" hidden="false" customHeight="false" outlineLevel="0" collapsed="false">
      <c r="A524" s="23" t="s">
        <v>46</v>
      </c>
      <c r="B524" s="22" t="s">
        <v>300</v>
      </c>
      <c r="C524" s="19" t="s">
        <v>47</v>
      </c>
      <c r="D524" s="20" t="n">
        <f aca="false">прил_5!F323</f>
        <v>975.5</v>
      </c>
      <c r="E524" s="20" t="n">
        <f aca="false">прил_5!G323</f>
        <v>975.5</v>
      </c>
    </row>
    <row r="525" customFormat="false" ht="15" hidden="false" customHeight="false" outlineLevel="0" collapsed="false">
      <c r="A525" s="21" t="s">
        <v>596</v>
      </c>
      <c r="B525" s="22" t="s">
        <v>597</v>
      </c>
      <c r="C525" s="25"/>
      <c r="D525" s="20" t="n">
        <f aca="false">D526</f>
        <v>300</v>
      </c>
      <c r="E525" s="20" t="n">
        <f aca="false">E526</f>
        <v>300</v>
      </c>
    </row>
    <row r="526" customFormat="false" ht="15" hidden="false" customHeight="false" outlineLevel="0" collapsed="false">
      <c r="A526" s="33" t="s">
        <v>598</v>
      </c>
      <c r="B526" s="22" t="s">
        <v>599</v>
      </c>
      <c r="C526" s="25"/>
      <c r="D526" s="20" t="n">
        <f aca="false">D527</f>
        <v>300</v>
      </c>
      <c r="E526" s="20" t="n">
        <f aca="false">E527</f>
        <v>300</v>
      </c>
    </row>
    <row r="527" customFormat="false" ht="15" hidden="false" customHeight="false" outlineLevel="0" collapsed="false">
      <c r="A527" s="23" t="s">
        <v>124</v>
      </c>
      <c r="B527" s="22" t="s">
        <v>599</v>
      </c>
      <c r="C527" s="19" t="s">
        <v>125</v>
      </c>
      <c r="D527" s="20" t="n">
        <f aca="false">D528</f>
        <v>300</v>
      </c>
      <c r="E527" s="20" t="n">
        <f aca="false">E528</f>
        <v>300</v>
      </c>
    </row>
    <row r="528" customFormat="false" ht="15" hidden="false" customHeight="false" outlineLevel="0" collapsed="false">
      <c r="A528" s="23" t="s">
        <v>126</v>
      </c>
      <c r="B528" s="22" t="s">
        <v>599</v>
      </c>
      <c r="C528" s="19" t="s">
        <v>127</v>
      </c>
      <c r="D528" s="20" t="n">
        <f aca="false">прил_5!F802</f>
        <v>300</v>
      </c>
      <c r="E528" s="20" t="n">
        <f aca="false">прил_5!G802</f>
        <v>300</v>
      </c>
    </row>
    <row r="529" customFormat="false" ht="15" hidden="false" customHeight="false" outlineLevel="0" collapsed="false">
      <c r="A529" s="21" t="s">
        <v>482</v>
      </c>
      <c r="B529" s="22" t="s">
        <v>483</v>
      </c>
      <c r="C529" s="25"/>
      <c r="D529" s="20" t="n">
        <f aca="false">D530+D533</f>
        <v>1359</v>
      </c>
      <c r="E529" s="20" t="n">
        <f aca="false">E530+E533</f>
        <v>1363</v>
      </c>
    </row>
    <row r="530" customFormat="false" ht="45" hidden="false" customHeight="false" outlineLevel="0" collapsed="false">
      <c r="A530" s="24" t="s">
        <v>484</v>
      </c>
      <c r="B530" s="22" t="s">
        <v>485</v>
      </c>
      <c r="C530" s="25"/>
      <c r="D530" s="20" t="n">
        <f aca="false">D531</f>
        <v>470</v>
      </c>
      <c r="E530" s="20" t="n">
        <f aca="false">E531</f>
        <v>470</v>
      </c>
    </row>
    <row r="531" customFormat="false" ht="15" hidden="false" customHeight="false" outlineLevel="0" collapsed="false">
      <c r="A531" s="23" t="s">
        <v>124</v>
      </c>
      <c r="B531" s="22" t="s">
        <v>485</v>
      </c>
      <c r="C531" s="19" t="n">
        <v>600</v>
      </c>
      <c r="D531" s="20" t="n">
        <f aca="false">D532</f>
        <v>470</v>
      </c>
      <c r="E531" s="20" t="n">
        <f aca="false">E532</f>
        <v>470</v>
      </c>
    </row>
    <row r="532" customFormat="false" ht="15" hidden="false" customHeight="false" outlineLevel="0" collapsed="false">
      <c r="A532" s="23" t="s">
        <v>126</v>
      </c>
      <c r="B532" s="22" t="s">
        <v>485</v>
      </c>
      <c r="C532" s="19" t="n">
        <v>610</v>
      </c>
      <c r="D532" s="20" t="n">
        <f aca="false">прил_5!F582+прил_5!F651</f>
        <v>470</v>
      </c>
      <c r="E532" s="20" t="n">
        <f aca="false">прил_5!G582+прил_5!G651</f>
        <v>470</v>
      </c>
    </row>
    <row r="533" customFormat="false" ht="45" hidden="false" customHeight="false" outlineLevel="0" collapsed="false">
      <c r="A533" s="24" t="s">
        <v>486</v>
      </c>
      <c r="B533" s="22" t="s">
        <v>487</v>
      </c>
      <c r="C533" s="25"/>
      <c r="D533" s="20" t="n">
        <f aca="false">D534</f>
        <v>889</v>
      </c>
      <c r="E533" s="20" t="n">
        <f aca="false">E534</f>
        <v>893</v>
      </c>
    </row>
    <row r="534" customFormat="false" ht="15" hidden="false" customHeight="false" outlineLevel="0" collapsed="false">
      <c r="A534" s="23" t="s">
        <v>124</v>
      </c>
      <c r="B534" s="22" t="s">
        <v>487</v>
      </c>
      <c r="C534" s="25" t="n">
        <v>600</v>
      </c>
      <c r="D534" s="20" t="n">
        <f aca="false">D535</f>
        <v>889</v>
      </c>
      <c r="E534" s="20" t="n">
        <f aca="false">E535</f>
        <v>893</v>
      </c>
    </row>
    <row r="535" customFormat="false" ht="15" hidden="false" customHeight="false" outlineLevel="0" collapsed="false">
      <c r="A535" s="23" t="s">
        <v>126</v>
      </c>
      <c r="B535" s="22" t="s">
        <v>487</v>
      </c>
      <c r="C535" s="25" t="n">
        <v>610</v>
      </c>
      <c r="D535" s="20" t="n">
        <f aca="false">прил_5!F585+прил_5!F648</f>
        <v>889</v>
      </c>
      <c r="E535" s="20" t="n">
        <f aca="false">прил_5!G585+прил_5!G648</f>
        <v>893</v>
      </c>
    </row>
    <row r="536" customFormat="false" ht="15" hidden="false" customHeight="false" outlineLevel="0" collapsed="false">
      <c r="A536" s="21" t="s">
        <v>301</v>
      </c>
      <c r="B536" s="22" t="s">
        <v>302</v>
      </c>
      <c r="C536" s="25"/>
      <c r="D536" s="20" t="n">
        <f aca="false">D537+D543+D546+D540</f>
        <v>15146</v>
      </c>
      <c r="E536" s="20" t="n">
        <f aca="false">E537+E543+E546+E540</f>
        <v>28047.1</v>
      </c>
    </row>
    <row r="537" customFormat="false" ht="30" hidden="false" customHeight="false" outlineLevel="0" collapsed="false">
      <c r="A537" s="24" t="s">
        <v>303</v>
      </c>
      <c r="B537" s="22" t="s">
        <v>304</v>
      </c>
      <c r="C537" s="25"/>
      <c r="D537" s="20" t="n">
        <f aca="false">D538</f>
        <v>0</v>
      </c>
      <c r="E537" s="20" t="n">
        <f aca="false">E538</f>
        <v>6830.1</v>
      </c>
    </row>
    <row r="538" customFormat="false" ht="15" hidden="false" customHeight="false" outlineLevel="0" collapsed="false">
      <c r="A538" s="23" t="s">
        <v>124</v>
      </c>
      <c r="B538" s="22" t="s">
        <v>304</v>
      </c>
      <c r="C538" s="19" t="n">
        <v>600</v>
      </c>
      <c r="D538" s="20" t="n">
        <f aca="false">D539</f>
        <v>0</v>
      </c>
      <c r="E538" s="20" t="n">
        <f aca="false">E539</f>
        <v>6830.1</v>
      </c>
    </row>
    <row r="539" customFormat="false" ht="15" hidden="false" customHeight="false" outlineLevel="0" collapsed="false">
      <c r="A539" s="23" t="s">
        <v>126</v>
      </c>
      <c r="B539" s="22" t="s">
        <v>304</v>
      </c>
      <c r="C539" s="19" t="n">
        <v>610</v>
      </c>
      <c r="D539" s="20" t="n">
        <f aca="false">прил_5!F327</f>
        <v>0</v>
      </c>
      <c r="E539" s="20" t="n">
        <f aca="false">прил_5!G327</f>
        <v>6830.1</v>
      </c>
    </row>
    <row r="540" customFormat="false" ht="60" hidden="false" customHeight="false" outlineLevel="0" collapsed="false">
      <c r="A540" s="23" t="s">
        <v>305</v>
      </c>
      <c r="B540" s="22" t="s">
        <v>306</v>
      </c>
      <c r="C540" s="25"/>
      <c r="D540" s="20" t="n">
        <f aca="false">D541</f>
        <v>625</v>
      </c>
      <c r="E540" s="20" t="n">
        <f aca="false">E541</f>
        <v>648</v>
      </c>
    </row>
    <row r="541" customFormat="false" ht="15" hidden="false" customHeight="false" outlineLevel="0" collapsed="false">
      <c r="A541" s="23" t="s">
        <v>124</v>
      </c>
      <c r="B541" s="22" t="s">
        <v>306</v>
      </c>
      <c r="C541" s="19" t="n">
        <v>600</v>
      </c>
      <c r="D541" s="20" t="n">
        <f aca="false">D542</f>
        <v>625</v>
      </c>
      <c r="E541" s="20" t="n">
        <f aca="false">E542</f>
        <v>648</v>
      </c>
    </row>
    <row r="542" customFormat="false" ht="15" hidden="false" customHeight="false" outlineLevel="0" collapsed="false">
      <c r="A542" s="23" t="s">
        <v>126</v>
      </c>
      <c r="B542" s="22" t="s">
        <v>306</v>
      </c>
      <c r="C542" s="19" t="n">
        <v>610</v>
      </c>
      <c r="D542" s="20" t="n">
        <f aca="false">прил_5!F330</f>
        <v>625</v>
      </c>
      <c r="E542" s="20" t="n">
        <f aca="false">прил_5!G330</f>
        <v>648</v>
      </c>
    </row>
    <row r="543" customFormat="false" ht="15" hidden="false" customHeight="false" outlineLevel="0" collapsed="false">
      <c r="A543" s="24" t="s">
        <v>307</v>
      </c>
      <c r="B543" s="22" t="s">
        <v>308</v>
      </c>
      <c r="C543" s="25"/>
      <c r="D543" s="20" t="n">
        <f aca="false">D544</f>
        <v>0</v>
      </c>
      <c r="E543" s="20" t="n">
        <f aca="false">E544</f>
        <v>4777</v>
      </c>
    </row>
    <row r="544" customFormat="false" ht="15" hidden="false" customHeight="false" outlineLevel="0" collapsed="false">
      <c r="A544" s="23" t="s">
        <v>124</v>
      </c>
      <c r="B544" s="22" t="s">
        <v>308</v>
      </c>
      <c r="C544" s="19" t="n">
        <v>600</v>
      </c>
      <c r="D544" s="20" t="n">
        <f aca="false">D545</f>
        <v>0</v>
      </c>
      <c r="E544" s="20" t="n">
        <f aca="false">E545</f>
        <v>4777</v>
      </c>
    </row>
    <row r="545" customFormat="false" ht="15" hidden="false" customHeight="false" outlineLevel="0" collapsed="false">
      <c r="A545" s="23" t="s">
        <v>126</v>
      </c>
      <c r="B545" s="22" t="s">
        <v>308</v>
      </c>
      <c r="C545" s="19" t="n">
        <v>610</v>
      </c>
      <c r="D545" s="20" t="n">
        <f aca="false">прил_5!F333</f>
        <v>0</v>
      </c>
      <c r="E545" s="20" t="n">
        <f aca="false">прил_5!G333</f>
        <v>4777</v>
      </c>
    </row>
    <row r="546" customFormat="false" ht="30" hidden="false" customHeight="false" outlineLevel="0" collapsed="false">
      <c r="A546" s="24" t="s">
        <v>309</v>
      </c>
      <c r="B546" s="22" t="s">
        <v>310</v>
      </c>
      <c r="C546" s="25"/>
      <c r="D546" s="20" t="n">
        <f aca="false">D547</f>
        <v>14521</v>
      </c>
      <c r="E546" s="20" t="n">
        <f aca="false">E547</f>
        <v>15792</v>
      </c>
    </row>
    <row r="547" customFormat="false" ht="15" hidden="false" customHeight="false" outlineLevel="0" collapsed="false">
      <c r="A547" s="23" t="s">
        <v>124</v>
      </c>
      <c r="B547" s="22" t="s">
        <v>310</v>
      </c>
      <c r="C547" s="19" t="n">
        <v>600</v>
      </c>
      <c r="D547" s="20" t="n">
        <f aca="false">D548</f>
        <v>14521</v>
      </c>
      <c r="E547" s="20" t="n">
        <f aca="false">E548</f>
        <v>15792</v>
      </c>
    </row>
    <row r="548" customFormat="false" ht="15" hidden="false" customHeight="false" outlineLevel="0" collapsed="false">
      <c r="A548" s="23" t="s">
        <v>126</v>
      </c>
      <c r="B548" s="22" t="s">
        <v>310</v>
      </c>
      <c r="C548" s="19" t="n">
        <v>610</v>
      </c>
      <c r="D548" s="20" t="n">
        <f aca="false">прил_5!F336</f>
        <v>14521</v>
      </c>
      <c r="E548" s="20" t="n">
        <f aca="false">прил_5!G336</f>
        <v>15792</v>
      </c>
    </row>
    <row r="549" customFormat="false" ht="15.6" hidden="false" customHeight="false" outlineLevel="0" collapsed="false">
      <c r="A549" s="68" t="s">
        <v>337</v>
      </c>
      <c r="B549" s="69" t="s">
        <v>338</v>
      </c>
      <c r="C549" s="67"/>
      <c r="D549" s="71" t="n">
        <f aca="false">D550+D555</f>
        <v>874</v>
      </c>
      <c r="E549" s="71" t="n">
        <f aca="false">E550+E555</f>
        <v>874</v>
      </c>
    </row>
    <row r="550" customFormat="false" ht="15" hidden="false" customHeight="false" outlineLevel="0" collapsed="false">
      <c r="A550" s="21" t="s">
        <v>339</v>
      </c>
      <c r="B550" s="22" t="s">
        <v>340</v>
      </c>
      <c r="C550" s="25"/>
      <c r="D550" s="20" t="n">
        <f aca="false">D551</f>
        <v>400</v>
      </c>
      <c r="E550" s="20" t="n">
        <f aca="false">E551</f>
        <v>400</v>
      </c>
    </row>
    <row r="551" customFormat="false" ht="30" hidden="false" customHeight="false" outlineLevel="0" collapsed="false">
      <c r="A551" s="21" t="s">
        <v>341</v>
      </c>
      <c r="B551" s="22" t="s">
        <v>342</v>
      </c>
      <c r="C551" s="25"/>
      <c r="D551" s="20" t="n">
        <f aca="false">D552</f>
        <v>400</v>
      </c>
      <c r="E551" s="20" t="n">
        <f aca="false">E552</f>
        <v>400</v>
      </c>
    </row>
    <row r="552" customFormat="false" ht="45" hidden="false" customHeight="false" outlineLevel="0" collapsed="false">
      <c r="A552" s="30" t="s">
        <v>343</v>
      </c>
      <c r="B552" s="22" t="s">
        <v>344</v>
      </c>
      <c r="C552" s="25"/>
      <c r="D552" s="20" t="n">
        <f aca="false">D553</f>
        <v>400</v>
      </c>
      <c r="E552" s="20" t="n">
        <f aca="false">E553</f>
        <v>400</v>
      </c>
    </row>
    <row r="553" customFormat="false" ht="15" hidden="false" customHeight="false" outlineLevel="0" collapsed="false">
      <c r="A553" s="23" t="s">
        <v>44</v>
      </c>
      <c r="B553" s="22" t="s">
        <v>344</v>
      </c>
      <c r="C553" s="19" t="n">
        <v>200</v>
      </c>
      <c r="D553" s="20" t="n">
        <f aca="false">D554</f>
        <v>400</v>
      </c>
      <c r="E553" s="20" t="n">
        <f aca="false">E554</f>
        <v>400</v>
      </c>
    </row>
    <row r="554" customFormat="false" ht="15" hidden="false" customHeight="false" outlineLevel="0" collapsed="false">
      <c r="A554" s="23" t="s">
        <v>46</v>
      </c>
      <c r="B554" s="22" t="s">
        <v>344</v>
      </c>
      <c r="C554" s="19" t="n">
        <v>240</v>
      </c>
      <c r="D554" s="20" t="n">
        <f aca="false">прил_5!F374</f>
        <v>400</v>
      </c>
      <c r="E554" s="20" t="n">
        <f aca="false">прил_5!G374</f>
        <v>400</v>
      </c>
    </row>
    <row r="555" customFormat="false" ht="15" hidden="false" customHeight="false" outlineLevel="0" collapsed="false">
      <c r="A555" s="21" t="s">
        <v>345</v>
      </c>
      <c r="B555" s="22" t="s">
        <v>346</v>
      </c>
      <c r="C555" s="19"/>
      <c r="D555" s="20" t="n">
        <f aca="false">D556</f>
        <v>474</v>
      </c>
      <c r="E555" s="20" t="n">
        <f aca="false">E556</f>
        <v>474</v>
      </c>
    </row>
    <row r="556" customFormat="false" ht="30" hidden="false" customHeight="false" outlineLevel="0" collapsed="false">
      <c r="A556" s="21" t="s">
        <v>347</v>
      </c>
      <c r="B556" s="22" t="s">
        <v>348</v>
      </c>
      <c r="C556" s="19"/>
      <c r="D556" s="20" t="n">
        <f aca="false">D557</f>
        <v>474</v>
      </c>
      <c r="E556" s="20" t="n">
        <f aca="false">E557</f>
        <v>474</v>
      </c>
    </row>
    <row r="557" customFormat="false" ht="90" hidden="false" customHeight="false" outlineLevel="0" collapsed="false">
      <c r="A557" s="24" t="s">
        <v>349</v>
      </c>
      <c r="B557" s="22" t="s">
        <v>350</v>
      </c>
      <c r="C557" s="19"/>
      <c r="D557" s="20" t="n">
        <f aca="false">D558+D560</f>
        <v>474</v>
      </c>
      <c r="E557" s="20" t="n">
        <f aca="false">E558+E560</f>
        <v>474</v>
      </c>
    </row>
    <row r="558" customFormat="false" ht="45" hidden="false" customHeight="false" outlineLevel="0" collapsed="false">
      <c r="A558" s="23" t="s">
        <v>30</v>
      </c>
      <c r="B558" s="22" t="s">
        <v>350</v>
      </c>
      <c r="C558" s="19" t="n">
        <v>100</v>
      </c>
      <c r="D558" s="20" t="n">
        <f aca="false">D559</f>
        <v>186.4</v>
      </c>
      <c r="E558" s="20" t="n">
        <f aca="false">E559</f>
        <v>186.4</v>
      </c>
    </row>
    <row r="559" customFormat="false" ht="15" hidden="false" customHeight="false" outlineLevel="0" collapsed="false">
      <c r="A559" s="23" t="s">
        <v>32</v>
      </c>
      <c r="B559" s="22" t="s">
        <v>350</v>
      </c>
      <c r="C559" s="19" t="n">
        <v>120</v>
      </c>
      <c r="D559" s="20" t="n">
        <f aca="false">прил_5!F379</f>
        <v>186.4</v>
      </c>
      <c r="E559" s="20" t="n">
        <f aca="false">прил_5!G379</f>
        <v>186.4</v>
      </c>
    </row>
    <row r="560" customFormat="false" ht="15" hidden="false" customHeight="false" outlineLevel="0" collapsed="false">
      <c r="A560" s="23" t="s">
        <v>44</v>
      </c>
      <c r="B560" s="22" t="s">
        <v>350</v>
      </c>
      <c r="C560" s="19" t="n">
        <v>200</v>
      </c>
      <c r="D560" s="20" t="n">
        <f aca="false">D561</f>
        <v>287.6</v>
      </c>
      <c r="E560" s="20" t="n">
        <f aca="false">E561</f>
        <v>287.6</v>
      </c>
    </row>
    <row r="561" customFormat="false" ht="15" hidden="false" customHeight="false" outlineLevel="0" collapsed="false">
      <c r="A561" s="23" t="s">
        <v>46</v>
      </c>
      <c r="B561" s="22" t="s">
        <v>350</v>
      </c>
      <c r="C561" s="19" t="n">
        <v>240</v>
      </c>
      <c r="D561" s="20" t="n">
        <f aca="false">прил_5!F381</f>
        <v>287.6</v>
      </c>
      <c r="E561" s="20" t="n">
        <f aca="false">прил_5!G381</f>
        <v>287.6</v>
      </c>
    </row>
    <row r="562" customFormat="false" ht="15.6" hidden="false" customHeight="false" outlineLevel="0" collapsed="false">
      <c r="A562" s="68" t="s">
        <v>275</v>
      </c>
      <c r="B562" s="69" t="s">
        <v>276</v>
      </c>
      <c r="C562" s="67"/>
      <c r="D562" s="71" t="n">
        <f aca="false">D563+D593+D616</f>
        <v>337593.8</v>
      </c>
      <c r="E562" s="71" t="n">
        <f aca="false">E563+E593+E616</f>
        <v>229239.2</v>
      </c>
    </row>
    <row r="563" customFormat="false" ht="15" hidden="false" customHeight="false" outlineLevel="0" collapsed="false">
      <c r="A563" s="21" t="s">
        <v>277</v>
      </c>
      <c r="B563" s="22" t="s">
        <v>278</v>
      </c>
      <c r="C563" s="25"/>
      <c r="D563" s="20" t="n">
        <f aca="false">D564+D574</f>
        <v>240088.6</v>
      </c>
      <c r="E563" s="20" t="n">
        <f aca="false">E564+E574</f>
        <v>123853.7</v>
      </c>
    </row>
    <row r="564" customFormat="false" ht="30" hidden="false" customHeight="false" outlineLevel="0" collapsed="false">
      <c r="A564" s="30" t="s">
        <v>398</v>
      </c>
      <c r="B564" s="22" t="s">
        <v>399</v>
      </c>
      <c r="C564" s="25"/>
      <c r="D564" s="20" t="n">
        <f aca="false">D565+D568+D571</f>
        <v>18110.9</v>
      </c>
      <c r="E564" s="20" t="n">
        <f aca="false">E565+E568+E571</f>
        <v>23137</v>
      </c>
    </row>
    <row r="565" customFormat="false" ht="15" hidden="false" customHeight="false" outlineLevel="0" collapsed="false">
      <c r="A565" s="30" t="s">
        <v>400</v>
      </c>
      <c r="B565" s="22" t="s">
        <v>401</v>
      </c>
      <c r="C565" s="25"/>
      <c r="D565" s="20" t="n">
        <f aca="false">D566</f>
        <v>1260</v>
      </c>
      <c r="E565" s="20" t="n">
        <f aca="false">E566</f>
        <v>1323</v>
      </c>
    </row>
    <row r="566" customFormat="false" ht="15" hidden="false" customHeight="false" outlineLevel="0" collapsed="false">
      <c r="A566" s="23" t="s">
        <v>124</v>
      </c>
      <c r="B566" s="22" t="s">
        <v>401</v>
      </c>
      <c r="C566" s="19" t="s">
        <v>125</v>
      </c>
      <c r="D566" s="20" t="n">
        <f aca="false">D567</f>
        <v>1260</v>
      </c>
      <c r="E566" s="20" t="n">
        <f aca="false">E567</f>
        <v>1323</v>
      </c>
    </row>
    <row r="567" customFormat="false" ht="15" hidden="false" customHeight="false" outlineLevel="0" collapsed="false">
      <c r="A567" s="23" t="s">
        <v>126</v>
      </c>
      <c r="B567" s="22" t="s">
        <v>401</v>
      </c>
      <c r="C567" s="19" t="s">
        <v>127</v>
      </c>
      <c r="D567" s="20" t="n">
        <f aca="false">прил_5!F448</f>
        <v>1260</v>
      </c>
      <c r="E567" s="20" t="n">
        <f aca="false">прил_5!G448</f>
        <v>1323</v>
      </c>
    </row>
    <row r="568" customFormat="false" ht="15" hidden="false" customHeight="false" outlineLevel="0" collapsed="false">
      <c r="A568" s="30" t="s">
        <v>402</v>
      </c>
      <c r="B568" s="22" t="s">
        <v>403</v>
      </c>
      <c r="C568" s="19"/>
      <c r="D568" s="20" t="n">
        <f aca="false">D569</f>
        <v>5000</v>
      </c>
      <c r="E568" s="20" t="n">
        <f aca="false">E569</f>
        <v>7000</v>
      </c>
    </row>
    <row r="569" customFormat="false" ht="15" hidden="false" customHeight="false" outlineLevel="0" collapsed="false">
      <c r="A569" s="23" t="s">
        <v>124</v>
      </c>
      <c r="B569" s="22" t="s">
        <v>403</v>
      </c>
      <c r="C569" s="19" t="s">
        <v>125</v>
      </c>
      <c r="D569" s="20" t="n">
        <f aca="false">D570</f>
        <v>5000</v>
      </c>
      <c r="E569" s="20" t="n">
        <f aca="false">E570</f>
        <v>7000</v>
      </c>
    </row>
    <row r="570" customFormat="false" ht="15" hidden="false" customHeight="false" outlineLevel="0" collapsed="false">
      <c r="A570" s="23" t="s">
        <v>126</v>
      </c>
      <c r="B570" s="22" t="s">
        <v>403</v>
      </c>
      <c r="C570" s="19" t="s">
        <v>127</v>
      </c>
      <c r="D570" s="20" t="n">
        <f aca="false">прил_5!F451</f>
        <v>5000</v>
      </c>
      <c r="E570" s="20" t="n">
        <f aca="false">прил_5!G451</f>
        <v>7000</v>
      </c>
    </row>
    <row r="571" customFormat="false" ht="15" hidden="false" customHeight="false" outlineLevel="0" collapsed="false">
      <c r="A571" s="30" t="s">
        <v>404</v>
      </c>
      <c r="B571" s="22" t="s">
        <v>405</v>
      </c>
      <c r="C571" s="19"/>
      <c r="D571" s="20" t="n">
        <f aca="false">D572</f>
        <v>11850.9</v>
      </c>
      <c r="E571" s="20" t="n">
        <f aca="false">E572</f>
        <v>14814</v>
      </c>
    </row>
    <row r="572" customFormat="false" ht="15" hidden="false" customHeight="false" outlineLevel="0" collapsed="false">
      <c r="A572" s="23" t="s">
        <v>124</v>
      </c>
      <c r="B572" s="22" t="s">
        <v>405</v>
      </c>
      <c r="C572" s="19" t="s">
        <v>125</v>
      </c>
      <c r="D572" s="20" t="n">
        <f aca="false">D573</f>
        <v>11850.9</v>
      </c>
      <c r="E572" s="20" t="n">
        <f aca="false">E573</f>
        <v>14814</v>
      </c>
    </row>
    <row r="573" customFormat="false" ht="15" hidden="false" customHeight="false" outlineLevel="0" collapsed="false">
      <c r="A573" s="23" t="s">
        <v>126</v>
      </c>
      <c r="B573" s="22" t="s">
        <v>405</v>
      </c>
      <c r="C573" s="19" t="s">
        <v>127</v>
      </c>
      <c r="D573" s="20" t="n">
        <f aca="false">прил_5!F454</f>
        <v>11850.9</v>
      </c>
      <c r="E573" s="20" t="n">
        <f aca="false">прил_5!G454</f>
        <v>14814</v>
      </c>
    </row>
    <row r="574" customFormat="false" ht="15" hidden="false" customHeight="false" outlineLevel="0" collapsed="false">
      <c r="A574" s="30" t="s">
        <v>279</v>
      </c>
      <c r="B574" s="22" t="s">
        <v>280</v>
      </c>
      <c r="C574" s="25"/>
      <c r="D574" s="20" t="n">
        <f aca="false">D578+D581+D584+D590+D575+D587</f>
        <v>221977.7</v>
      </c>
      <c r="E574" s="20" t="n">
        <f aca="false">E578+E581+E584+E590+E575+E587</f>
        <v>100716.7</v>
      </c>
    </row>
    <row r="575" customFormat="false" ht="30" hidden="false" customHeight="false" outlineLevel="0" collapsed="false">
      <c r="A575" s="30" t="s">
        <v>406</v>
      </c>
      <c r="B575" s="22" t="s">
        <v>407</v>
      </c>
      <c r="C575" s="25"/>
      <c r="D575" s="20" t="n">
        <f aca="false">D576</f>
        <v>189899.1</v>
      </c>
      <c r="E575" s="20" t="n">
        <f aca="false">E576</f>
        <v>77392.5</v>
      </c>
    </row>
    <row r="576" customFormat="false" ht="15" hidden="false" customHeight="false" outlineLevel="0" collapsed="false">
      <c r="A576" s="23" t="s">
        <v>124</v>
      </c>
      <c r="B576" s="22" t="s">
        <v>407</v>
      </c>
      <c r="C576" s="19" t="s">
        <v>125</v>
      </c>
      <c r="D576" s="20" t="n">
        <f aca="false">D577</f>
        <v>189899.1</v>
      </c>
      <c r="E576" s="20" t="n">
        <f aca="false">E577</f>
        <v>77392.5</v>
      </c>
    </row>
    <row r="577" customFormat="false" ht="15" hidden="false" customHeight="false" outlineLevel="0" collapsed="false">
      <c r="A577" s="23" t="s">
        <v>126</v>
      </c>
      <c r="B577" s="22" t="s">
        <v>407</v>
      </c>
      <c r="C577" s="19" t="s">
        <v>127</v>
      </c>
      <c r="D577" s="20" t="n">
        <f aca="false">прил_5!F458</f>
        <v>189899.1</v>
      </c>
      <c r="E577" s="20" t="n">
        <f aca="false">прил_5!G458</f>
        <v>77392.5</v>
      </c>
    </row>
    <row r="578" customFormat="false" ht="30" hidden="false" customHeight="false" outlineLevel="0" collapsed="false">
      <c r="A578" s="30" t="s">
        <v>408</v>
      </c>
      <c r="B578" s="22" t="s">
        <v>409</v>
      </c>
      <c r="C578" s="25"/>
      <c r="D578" s="20" t="n">
        <f aca="false">D579</f>
        <v>170.9</v>
      </c>
      <c r="E578" s="20" t="n">
        <f aca="false">E579</f>
        <v>179.4</v>
      </c>
    </row>
    <row r="579" customFormat="false" ht="15" hidden="false" customHeight="false" outlineLevel="0" collapsed="false">
      <c r="A579" s="23" t="s">
        <v>124</v>
      </c>
      <c r="B579" s="22" t="s">
        <v>409</v>
      </c>
      <c r="C579" s="19" t="s">
        <v>125</v>
      </c>
      <c r="D579" s="20" t="n">
        <f aca="false">D580</f>
        <v>170.9</v>
      </c>
      <c r="E579" s="20" t="n">
        <f aca="false">E580</f>
        <v>179.4</v>
      </c>
    </row>
    <row r="580" customFormat="false" ht="15" hidden="false" customHeight="false" outlineLevel="0" collapsed="false">
      <c r="A580" s="23" t="s">
        <v>126</v>
      </c>
      <c r="B580" s="22" t="s">
        <v>409</v>
      </c>
      <c r="C580" s="19" t="s">
        <v>127</v>
      </c>
      <c r="D580" s="20" t="n">
        <f aca="false">прил_5!F461</f>
        <v>170.9</v>
      </c>
      <c r="E580" s="20" t="n">
        <f aca="false">прил_5!G461</f>
        <v>179.4</v>
      </c>
    </row>
    <row r="581" customFormat="false" ht="30" hidden="false" customHeight="false" outlineLevel="0" collapsed="false">
      <c r="A581" s="30" t="s">
        <v>410</v>
      </c>
      <c r="B581" s="22" t="s">
        <v>411</v>
      </c>
      <c r="C581" s="25"/>
      <c r="D581" s="20" t="n">
        <f aca="false">D582</f>
        <v>4097.2</v>
      </c>
      <c r="E581" s="20" t="n">
        <f aca="false">E582</f>
        <v>5000</v>
      </c>
    </row>
    <row r="582" customFormat="false" ht="15" hidden="false" customHeight="false" outlineLevel="0" collapsed="false">
      <c r="A582" s="23" t="s">
        <v>44</v>
      </c>
      <c r="B582" s="22" t="s">
        <v>411</v>
      </c>
      <c r="C582" s="19" t="s">
        <v>45</v>
      </c>
      <c r="D582" s="20" t="n">
        <f aca="false">D583</f>
        <v>4097.2</v>
      </c>
      <c r="E582" s="20" t="n">
        <f aca="false">E583</f>
        <v>5000</v>
      </c>
    </row>
    <row r="583" customFormat="false" ht="15" hidden="false" customHeight="false" outlineLevel="0" collapsed="false">
      <c r="A583" s="23" t="s">
        <v>46</v>
      </c>
      <c r="B583" s="22" t="s">
        <v>411</v>
      </c>
      <c r="C583" s="19" t="s">
        <v>47</v>
      </c>
      <c r="D583" s="20" t="n">
        <f aca="false">прил_5!F464</f>
        <v>4097.2</v>
      </c>
      <c r="E583" s="20" t="n">
        <f aca="false">прил_5!G464</f>
        <v>5000</v>
      </c>
    </row>
    <row r="584" customFormat="false" ht="15" hidden="false" customHeight="false" outlineLevel="0" collapsed="false">
      <c r="A584" s="30" t="s">
        <v>281</v>
      </c>
      <c r="B584" s="22" t="s">
        <v>282</v>
      </c>
      <c r="C584" s="25"/>
      <c r="D584" s="20" t="n">
        <f aca="false">D585</f>
        <v>3717.5</v>
      </c>
      <c r="E584" s="20" t="n">
        <f aca="false">E585</f>
        <v>6103.4</v>
      </c>
    </row>
    <row r="585" customFormat="false" ht="15" hidden="false" customHeight="false" outlineLevel="0" collapsed="false">
      <c r="A585" s="23" t="s">
        <v>124</v>
      </c>
      <c r="B585" s="22" t="s">
        <v>282</v>
      </c>
      <c r="C585" s="19" t="s">
        <v>125</v>
      </c>
      <c r="D585" s="20" t="n">
        <f aca="false">D586</f>
        <v>3717.5</v>
      </c>
      <c r="E585" s="20" t="n">
        <f aca="false">E586</f>
        <v>6103.4</v>
      </c>
    </row>
    <row r="586" customFormat="false" ht="15" hidden="false" customHeight="false" outlineLevel="0" collapsed="false">
      <c r="A586" s="23" t="s">
        <v>126</v>
      </c>
      <c r="B586" s="22" t="s">
        <v>282</v>
      </c>
      <c r="C586" s="19" t="s">
        <v>127</v>
      </c>
      <c r="D586" s="20" t="n">
        <f aca="false">прил_5!F307</f>
        <v>3717.5</v>
      </c>
      <c r="E586" s="20" t="n">
        <f aca="false">прил_5!G307</f>
        <v>6103.4</v>
      </c>
    </row>
    <row r="587" customFormat="false" ht="15" hidden="false" customHeight="false" outlineLevel="0" collapsed="false">
      <c r="A587" s="30" t="s">
        <v>600</v>
      </c>
      <c r="B587" s="22" t="s">
        <v>601</v>
      </c>
      <c r="C587" s="25"/>
      <c r="D587" s="20" t="n">
        <f aca="false">D588</f>
        <v>10000</v>
      </c>
      <c r="E587" s="20" t="n">
        <f aca="false">E588</f>
        <v>0</v>
      </c>
    </row>
    <row r="588" customFormat="false" ht="15" hidden="false" customHeight="false" outlineLevel="0" collapsed="false">
      <c r="A588" s="23" t="s">
        <v>124</v>
      </c>
      <c r="B588" s="22" t="s">
        <v>601</v>
      </c>
      <c r="C588" s="19" t="s">
        <v>125</v>
      </c>
      <c r="D588" s="20" t="n">
        <f aca="false">D589</f>
        <v>10000</v>
      </c>
      <c r="E588" s="20" t="n">
        <f aca="false">E589</f>
        <v>0</v>
      </c>
    </row>
    <row r="589" customFormat="false" ht="15" hidden="false" customHeight="false" outlineLevel="0" collapsed="false">
      <c r="A589" s="23" t="s">
        <v>126</v>
      </c>
      <c r="B589" s="22" t="s">
        <v>601</v>
      </c>
      <c r="C589" s="19" t="s">
        <v>127</v>
      </c>
      <c r="D589" s="20" t="n">
        <f aca="false">прил_5!F808</f>
        <v>10000</v>
      </c>
      <c r="E589" s="20" t="n">
        <f aca="false">прил_5!G808</f>
        <v>0</v>
      </c>
    </row>
    <row r="590" customFormat="false" ht="15" hidden="false" customHeight="false" outlineLevel="0" collapsed="false">
      <c r="A590" s="30" t="s">
        <v>387</v>
      </c>
      <c r="B590" s="22" t="s">
        <v>388</v>
      </c>
      <c r="C590" s="25"/>
      <c r="D590" s="46" t="n">
        <f aca="false">D591</f>
        <v>14093</v>
      </c>
      <c r="E590" s="46" t="n">
        <f aca="false">E591</f>
        <v>12041.4</v>
      </c>
    </row>
    <row r="591" customFormat="false" ht="15" hidden="false" customHeight="false" outlineLevel="0" collapsed="false">
      <c r="A591" s="23" t="s">
        <v>124</v>
      </c>
      <c r="B591" s="22" t="s">
        <v>388</v>
      </c>
      <c r="C591" s="19" t="n">
        <v>600</v>
      </c>
      <c r="D591" s="46" t="n">
        <f aca="false">D592</f>
        <v>14093</v>
      </c>
      <c r="E591" s="46" t="n">
        <f aca="false">E592</f>
        <v>12041.4</v>
      </c>
    </row>
    <row r="592" customFormat="false" ht="15" hidden="false" customHeight="false" outlineLevel="0" collapsed="false">
      <c r="A592" s="23" t="s">
        <v>126</v>
      </c>
      <c r="B592" s="22" t="s">
        <v>388</v>
      </c>
      <c r="C592" s="19" t="n">
        <v>610</v>
      </c>
      <c r="D592" s="46" t="n">
        <f aca="false">прил_5!F424</f>
        <v>14093</v>
      </c>
      <c r="E592" s="46" t="n">
        <f aca="false">прил_5!G424</f>
        <v>12041.4</v>
      </c>
    </row>
    <row r="593" customFormat="false" ht="15" hidden="false" customHeight="false" outlineLevel="0" collapsed="false">
      <c r="A593" s="21" t="s">
        <v>283</v>
      </c>
      <c r="B593" s="22" t="s">
        <v>284</v>
      </c>
      <c r="C593" s="25"/>
      <c r="D593" s="20" t="n">
        <f aca="false">D594</f>
        <v>95826.3</v>
      </c>
      <c r="E593" s="20" t="n">
        <f aca="false">E594</f>
        <v>104085.5</v>
      </c>
    </row>
    <row r="594" customFormat="false" ht="30" hidden="false" customHeight="false" outlineLevel="0" collapsed="false">
      <c r="A594" s="30" t="s">
        <v>285</v>
      </c>
      <c r="B594" s="22" t="s">
        <v>286</v>
      </c>
      <c r="C594" s="25"/>
      <c r="D594" s="20" t="n">
        <f aca="false">D595+D598+D601+D604+D610+D613+D607</f>
        <v>95826.3</v>
      </c>
      <c r="E594" s="20" t="n">
        <f aca="false">E595+E598+E601+E604+E610+E613+E607</f>
        <v>104085.5</v>
      </c>
    </row>
    <row r="595" customFormat="false" ht="15" hidden="false" customHeight="false" outlineLevel="0" collapsed="false">
      <c r="A595" s="30" t="s">
        <v>412</v>
      </c>
      <c r="B595" s="22" t="s">
        <v>413</v>
      </c>
      <c r="C595" s="25"/>
      <c r="D595" s="20" t="n">
        <f aca="false">D596</f>
        <v>11211</v>
      </c>
      <c r="E595" s="20" t="n">
        <f aca="false">E596</f>
        <v>13590.5</v>
      </c>
    </row>
    <row r="596" customFormat="false" ht="15" hidden="false" customHeight="false" outlineLevel="0" collapsed="false">
      <c r="A596" s="23" t="s">
        <v>124</v>
      </c>
      <c r="B596" s="22" t="s">
        <v>413</v>
      </c>
      <c r="C596" s="19" t="s">
        <v>125</v>
      </c>
      <c r="D596" s="20" t="n">
        <f aca="false">D597</f>
        <v>11211</v>
      </c>
      <c r="E596" s="20" t="n">
        <f aca="false">E597</f>
        <v>13590.5</v>
      </c>
    </row>
    <row r="597" customFormat="false" ht="15" hidden="false" customHeight="false" outlineLevel="0" collapsed="false">
      <c r="A597" s="23" t="s">
        <v>126</v>
      </c>
      <c r="B597" s="22" t="s">
        <v>413</v>
      </c>
      <c r="C597" s="19" t="s">
        <v>127</v>
      </c>
      <c r="D597" s="20" t="n">
        <f aca="false">прил_5!F469</f>
        <v>11211</v>
      </c>
      <c r="E597" s="20" t="n">
        <f aca="false">прил_5!G469</f>
        <v>13590.5</v>
      </c>
    </row>
    <row r="598" customFormat="false" ht="30" hidden="false" customHeight="false" outlineLevel="0" collapsed="false">
      <c r="A598" s="23" t="s">
        <v>414</v>
      </c>
      <c r="B598" s="22" t="s">
        <v>415</v>
      </c>
      <c r="C598" s="19"/>
      <c r="D598" s="20" t="n">
        <f aca="false">D599</f>
        <v>10894</v>
      </c>
      <c r="E598" s="20" t="n">
        <f aca="false">E599</f>
        <v>11159</v>
      </c>
    </row>
    <row r="599" customFormat="false" ht="15" hidden="false" customHeight="false" outlineLevel="0" collapsed="false">
      <c r="A599" s="23" t="s">
        <v>124</v>
      </c>
      <c r="B599" s="22" t="s">
        <v>415</v>
      </c>
      <c r="C599" s="19" t="s">
        <v>125</v>
      </c>
      <c r="D599" s="20" t="n">
        <f aca="false">D600</f>
        <v>10894</v>
      </c>
      <c r="E599" s="20" t="n">
        <f aca="false">E600</f>
        <v>11159</v>
      </c>
    </row>
    <row r="600" customFormat="false" ht="15" hidden="false" customHeight="false" outlineLevel="0" collapsed="false">
      <c r="A600" s="23" t="s">
        <v>126</v>
      </c>
      <c r="B600" s="22" t="s">
        <v>415</v>
      </c>
      <c r="C600" s="19" t="s">
        <v>127</v>
      </c>
      <c r="D600" s="20" t="n">
        <f aca="false">прил_5!F472</f>
        <v>10894</v>
      </c>
      <c r="E600" s="20" t="n">
        <f aca="false">прил_5!G472</f>
        <v>11159</v>
      </c>
    </row>
    <row r="601" customFormat="false" ht="30" hidden="false" customHeight="false" outlineLevel="0" collapsed="false">
      <c r="A601" s="23" t="s">
        <v>287</v>
      </c>
      <c r="B601" s="22" t="s">
        <v>288</v>
      </c>
      <c r="C601" s="19"/>
      <c r="D601" s="20" t="n">
        <f aca="false">D602</f>
        <v>3859</v>
      </c>
      <c r="E601" s="20" t="n">
        <f aca="false">E602</f>
        <v>4052</v>
      </c>
    </row>
    <row r="602" customFormat="false" ht="15" hidden="false" customHeight="false" outlineLevel="0" collapsed="false">
      <c r="A602" s="23" t="s">
        <v>44</v>
      </c>
      <c r="B602" s="22" t="s">
        <v>288</v>
      </c>
      <c r="C602" s="19" t="s">
        <v>45</v>
      </c>
      <c r="D602" s="20" t="n">
        <f aca="false">D603</f>
        <v>3859</v>
      </c>
      <c r="E602" s="20" t="n">
        <f aca="false">E603</f>
        <v>4052</v>
      </c>
    </row>
    <row r="603" customFormat="false" ht="15" hidden="false" customHeight="false" outlineLevel="0" collapsed="false">
      <c r="A603" s="23" t="s">
        <v>46</v>
      </c>
      <c r="B603" s="22" t="s">
        <v>288</v>
      </c>
      <c r="C603" s="19" t="s">
        <v>47</v>
      </c>
      <c r="D603" s="20" t="n">
        <f aca="false">прил_5!F312</f>
        <v>3859</v>
      </c>
      <c r="E603" s="20" t="n">
        <f aca="false">прил_5!G312</f>
        <v>4052</v>
      </c>
    </row>
    <row r="604" customFormat="false" ht="30" hidden="false" customHeight="false" outlineLevel="0" collapsed="false">
      <c r="A604" s="23" t="s">
        <v>416</v>
      </c>
      <c r="B604" s="22" t="s">
        <v>417</v>
      </c>
      <c r="C604" s="19"/>
      <c r="D604" s="20" t="n">
        <f aca="false">D605</f>
        <v>21204</v>
      </c>
      <c r="E604" s="20" t="n">
        <f aca="false">E605</f>
        <v>23492</v>
      </c>
    </row>
    <row r="605" customFormat="false" ht="15" hidden="false" customHeight="false" outlineLevel="0" collapsed="false">
      <c r="A605" s="23" t="s">
        <v>124</v>
      </c>
      <c r="B605" s="22" t="s">
        <v>417</v>
      </c>
      <c r="C605" s="19" t="s">
        <v>125</v>
      </c>
      <c r="D605" s="20" t="n">
        <f aca="false">D606</f>
        <v>21204</v>
      </c>
      <c r="E605" s="20" t="n">
        <f aca="false">E606</f>
        <v>23492</v>
      </c>
    </row>
    <row r="606" customFormat="false" ht="15" hidden="false" customHeight="false" outlineLevel="0" collapsed="false">
      <c r="A606" s="23" t="s">
        <v>126</v>
      </c>
      <c r="B606" s="22" t="s">
        <v>417</v>
      </c>
      <c r="C606" s="19" t="s">
        <v>127</v>
      </c>
      <c r="D606" s="20" t="n">
        <f aca="false">прил_5!F475</f>
        <v>21204</v>
      </c>
      <c r="E606" s="20" t="n">
        <f aca="false">прил_5!G475</f>
        <v>23492</v>
      </c>
    </row>
    <row r="607" customFormat="false" ht="30" hidden="false" customHeight="false" outlineLevel="0" collapsed="false">
      <c r="A607" s="23" t="s">
        <v>418</v>
      </c>
      <c r="B607" s="22" t="s">
        <v>419</v>
      </c>
      <c r="C607" s="19"/>
      <c r="D607" s="20" t="n">
        <f aca="false">D608</f>
        <v>12000</v>
      </c>
      <c r="E607" s="20" t="n">
        <f aca="false">E608</f>
        <v>12000</v>
      </c>
    </row>
    <row r="608" customFormat="false" ht="15" hidden="false" customHeight="false" outlineLevel="0" collapsed="false">
      <c r="A608" s="23" t="s">
        <v>124</v>
      </c>
      <c r="B608" s="22" t="s">
        <v>419</v>
      </c>
      <c r="C608" s="19" t="s">
        <v>125</v>
      </c>
      <c r="D608" s="20" t="n">
        <f aca="false">D609</f>
        <v>12000</v>
      </c>
      <c r="E608" s="20" t="n">
        <f aca="false">E609</f>
        <v>12000</v>
      </c>
    </row>
    <row r="609" customFormat="false" ht="15" hidden="false" customHeight="false" outlineLevel="0" collapsed="false">
      <c r="A609" s="23" t="s">
        <v>126</v>
      </c>
      <c r="B609" s="22" t="s">
        <v>419</v>
      </c>
      <c r="C609" s="19" t="s">
        <v>127</v>
      </c>
      <c r="D609" s="20" t="n">
        <f aca="false">прил_5!F478</f>
        <v>12000</v>
      </c>
      <c r="E609" s="20" t="n">
        <f aca="false">прил_5!G478</f>
        <v>12000</v>
      </c>
    </row>
    <row r="610" customFormat="false" ht="30" hidden="false" customHeight="false" outlineLevel="0" collapsed="false">
      <c r="A610" s="30" t="s">
        <v>420</v>
      </c>
      <c r="B610" s="22" t="s">
        <v>421</v>
      </c>
      <c r="C610" s="25"/>
      <c r="D610" s="20" t="n">
        <f aca="false">D611</f>
        <v>1540</v>
      </c>
      <c r="E610" s="20" t="n">
        <f aca="false">E611</f>
        <v>2292</v>
      </c>
    </row>
    <row r="611" customFormat="false" ht="15" hidden="false" customHeight="false" outlineLevel="0" collapsed="false">
      <c r="A611" s="23" t="s">
        <v>124</v>
      </c>
      <c r="B611" s="22" t="s">
        <v>421</v>
      </c>
      <c r="C611" s="19" t="s">
        <v>125</v>
      </c>
      <c r="D611" s="20" t="n">
        <f aca="false">D612</f>
        <v>1540</v>
      </c>
      <c r="E611" s="20" t="n">
        <f aca="false">E612</f>
        <v>2292</v>
      </c>
    </row>
    <row r="612" customFormat="false" ht="15" hidden="false" customHeight="false" outlineLevel="0" collapsed="false">
      <c r="A612" s="23" t="s">
        <v>126</v>
      </c>
      <c r="B612" s="22" t="s">
        <v>421</v>
      </c>
      <c r="C612" s="19" t="s">
        <v>127</v>
      </c>
      <c r="D612" s="20" t="n">
        <f aca="false">прил_5!F481</f>
        <v>1540</v>
      </c>
      <c r="E612" s="20" t="n">
        <f aca="false">прил_5!G481</f>
        <v>2292</v>
      </c>
    </row>
    <row r="613" customFormat="false" ht="30" hidden="false" customHeight="false" outlineLevel="0" collapsed="false">
      <c r="A613" s="30" t="s">
        <v>430</v>
      </c>
      <c r="B613" s="22" t="s">
        <v>431</v>
      </c>
      <c r="C613" s="25"/>
      <c r="D613" s="20" t="n">
        <f aca="false">D614</f>
        <v>35118.3</v>
      </c>
      <c r="E613" s="20" t="n">
        <f aca="false">E614</f>
        <v>37500</v>
      </c>
    </row>
    <row r="614" customFormat="false" ht="15" hidden="false" customHeight="false" outlineLevel="0" collapsed="false">
      <c r="A614" s="23" t="s">
        <v>124</v>
      </c>
      <c r="B614" s="22" t="s">
        <v>431</v>
      </c>
      <c r="C614" s="19" t="s">
        <v>125</v>
      </c>
      <c r="D614" s="20" t="n">
        <f aca="false">D615</f>
        <v>35118.3</v>
      </c>
      <c r="E614" s="20" t="n">
        <f aca="false">E615</f>
        <v>37500</v>
      </c>
    </row>
    <row r="615" customFormat="false" ht="15" hidden="false" customHeight="false" outlineLevel="0" collapsed="false">
      <c r="A615" s="23" t="s">
        <v>126</v>
      </c>
      <c r="B615" s="22" t="s">
        <v>431</v>
      </c>
      <c r="C615" s="19" t="s">
        <v>127</v>
      </c>
      <c r="D615" s="20" t="n">
        <f aca="false">прил_5!F506</f>
        <v>35118.3</v>
      </c>
      <c r="E615" s="20" t="n">
        <f aca="false">прил_5!G506</f>
        <v>37500</v>
      </c>
    </row>
    <row r="616" customFormat="false" ht="30" hidden="false" customHeight="false" outlineLevel="0" collapsed="false">
      <c r="A616" s="21" t="s">
        <v>359</v>
      </c>
      <c r="B616" s="22" t="s">
        <v>360</v>
      </c>
      <c r="C616" s="25"/>
      <c r="D616" s="20" t="n">
        <f aca="false">D617</f>
        <v>1678.9</v>
      </c>
      <c r="E616" s="20" t="n">
        <f aca="false">E617</f>
        <v>1300</v>
      </c>
    </row>
    <row r="617" customFormat="false" ht="15" hidden="false" customHeight="false" outlineLevel="0" collapsed="false">
      <c r="A617" s="30" t="s">
        <v>361</v>
      </c>
      <c r="B617" s="22" t="s">
        <v>362</v>
      </c>
      <c r="C617" s="25"/>
      <c r="D617" s="20" t="n">
        <f aca="false">D618+D621+D624</f>
        <v>1678.9</v>
      </c>
      <c r="E617" s="20" t="n">
        <f aca="false">E618+E621+E624</f>
        <v>1300</v>
      </c>
    </row>
    <row r="618" customFormat="false" ht="15" hidden="false" customHeight="false" outlineLevel="0" collapsed="false">
      <c r="A618" s="30" t="s">
        <v>363</v>
      </c>
      <c r="B618" s="22" t="s">
        <v>364</v>
      </c>
      <c r="C618" s="25"/>
      <c r="D618" s="20" t="n">
        <f aca="false">D619</f>
        <v>576.1</v>
      </c>
      <c r="E618" s="20" t="n">
        <f aca="false">E619</f>
        <v>1000</v>
      </c>
    </row>
    <row r="619" customFormat="false" ht="15" hidden="false" customHeight="false" outlineLevel="0" collapsed="false">
      <c r="A619" s="26" t="s">
        <v>60</v>
      </c>
      <c r="B619" s="22" t="s">
        <v>364</v>
      </c>
      <c r="C619" s="19" t="s">
        <v>61</v>
      </c>
      <c r="D619" s="20" t="n">
        <f aca="false">D620</f>
        <v>576.1</v>
      </c>
      <c r="E619" s="20" t="n">
        <f aca="false">E620</f>
        <v>1000</v>
      </c>
    </row>
    <row r="620" customFormat="false" ht="30" hidden="false" customHeight="false" outlineLevel="0" collapsed="false">
      <c r="A620" s="26" t="s">
        <v>365</v>
      </c>
      <c r="B620" s="22" t="s">
        <v>364</v>
      </c>
      <c r="C620" s="19" t="s">
        <v>332</v>
      </c>
      <c r="D620" s="20" t="n">
        <f aca="false">прил_5!F397</f>
        <v>576.1</v>
      </c>
      <c r="E620" s="20" t="n">
        <f aca="false">прил_5!G397</f>
        <v>1000</v>
      </c>
    </row>
    <row r="621" customFormat="false" ht="15" hidden="false" customHeight="false" outlineLevel="0" collapsed="false">
      <c r="A621" s="30" t="s">
        <v>366</v>
      </c>
      <c r="B621" s="22" t="s">
        <v>367</v>
      </c>
      <c r="C621" s="25"/>
      <c r="D621" s="46" t="n">
        <f aca="false">D622</f>
        <v>300</v>
      </c>
      <c r="E621" s="46" t="n">
        <f aca="false">E622</f>
        <v>300</v>
      </c>
    </row>
    <row r="622" customFormat="false" ht="15" hidden="false" customHeight="false" outlineLevel="0" collapsed="false">
      <c r="A622" s="26" t="s">
        <v>60</v>
      </c>
      <c r="B622" s="22" t="s">
        <v>367</v>
      </c>
      <c r="C622" s="19" t="s">
        <v>61</v>
      </c>
      <c r="D622" s="20" t="n">
        <f aca="false">D623</f>
        <v>300</v>
      </c>
      <c r="E622" s="20" t="n">
        <f aca="false">E623</f>
        <v>300</v>
      </c>
    </row>
    <row r="623" customFormat="false" ht="30" hidden="false" customHeight="false" outlineLevel="0" collapsed="false">
      <c r="A623" s="26" t="s">
        <v>365</v>
      </c>
      <c r="B623" s="22" t="s">
        <v>367</v>
      </c>
      <c r="C623" s="19" t="s">
        <v>332</v>
      </c>
      <c r="D623" s="20" t="n">
        <f aca="false">прил_5!F400</f>
        <v>300</v>
      </c>
      <c r="E623" s="20" t="n">
        <f aca="false">прил_5!G400</f>
        <v>300</v>
      </c>
    </row>
    <row r="624" customFormat="false" ht="15" hidden="false" customHeight="false" outlineLevel="0" collapsed="false">
      <c r="A624" s="30" t="s">
        <v>368</v>
      </c>
      <c r="B624" s="22" t="s">
        <v>369</v>
      </c>
      <c r="C624" s="25"/>
      <c r="D624" s="20" t="n">
        <f aca="false">D625</f>
        <v>802.8</v>
      </c>
      <c r="E624" s="20" t="n">
        <f aca="false">E625</f>
        <v>0</v>
      </c>
    </row>
    <row r="625" customFormat="false" ht="15" hidden="false" customHeight="false" outlineLevel="0" collapsed="false">
      <c r="A625" s="26" t="s">
        <v>60</v>
      </c>
      <c r="B625" s="22" t="s">
        <v>369</v>
      </c>
      <c r="C625" s="19" t="n">
        <v>800</v>
      </c>
      <c r="D625" s="20" t="n">
        <f aca="false">D626</f>
        <v>802.8</v>
      </c>
      <c r="E625" s="20" t="n">
        <f aca="false">E626</f>
        <v>0</v>
      </c>
    </row>
    <row r="626" customFormat="false" ht="30" hidden="false" customHeight="false" outlineLevel="0" collapsed="false">
      <c r="A626" s="26" t="s">
        <v>365</v>
      </c>
      <c r="B626" s="22" t="s">
        <v>369</v>
      </c>
      <c r="C626" s="19" t="n">
        <v>810</v>
      </c>
      <c r="D626" s="20" t="n">
        <f aca="false">прил_5!F403</f>
        <v>802.8</v>
      </c>
      <c r="E626" s="20" t="n">
        <f aca="false">прил_5!G403</f>
        <v>0</v>
      </c>
    </row>
    <row r="627" customFormat="false" ht="15.6" hidden="false" customHeight="false" outlineLevel="0" collapsed="false">
      <c r="A627" s="68" t="s">
        <v>351</v>
      </c>
      <c r="B627" s="69" t="s">
        <v>352</v>
      </c>
      <c r="C627" s="67"/>
      <c r="D627" s="71" t="n">
        <f aca="false">D628+D637</f>
        <v>494279.9</v>
      </c>
      <c r="E627" s="71" t="n">
        <f aca="false">E628+E637</f>
        <v>10479</v>
      </c>
    </row>
    <row r="628" customFormat="false" ht="15" hidden="false" customHeight="false" outlineLevel="0" collapsed="false">
      <c r="A628" s="21" t="s">
        <v>488</v>
      </c>
      <c r="B628" s="22" t="s">
        <v>489</v>
      </c>
      <c r="C628" s="25"/>
      <c r="D628" s="20" t="n">
        <f aca="false">D629+D633</f>
        <v>483800.9</v>
      </c>
      <c r="E628" s="20" t="n">
        <f aca="false">E629+E633</f>
        <v>0</v>
      </c>
    </row>
    <row r="629" customFormat="false" ht="15" hidden="false" customHeight="false" outlineLevel="0" collapsed="false">
      <c r="A629" s="24" t="s">
        <v>490</v>
      </c>
      <c r="B629" s="22" t="s">
        <v>491</v>
      </c>
      <c r="C629" s="25"/>
      <c r="D629" s="20" t="n">
        <f aca="false">D630</f>
        <v>95309</v>
      </c>
      <c r="E629" s="20" t="n">
        <f aca="false">E630</f>
        <v>0</v>
      </c>
    </row>
    <row r="630" customFormat="false" ht="15" hidden="false" customHeight="false" outlineLevel="0" collapsed="false">
      <c r="A630" s="24" t="s">
        <v>492</v>
      </c>
      <c r="B630" s="22" t="s">
        <v>493</v>
      </c>
      <c r="C630" s="25"/>
      <c r="D630" s="20" t="n">
        <f aca="false">D631</f>
        <v>95309</v>
      </c>
      <c r="E630" s="20" t="n">
        <f aca="false">E631</f>
        <v>0</v>
      </c>
    </row>
    <row r="631" customFormat="false" ht="15" hidden="false" customHeight="false" outlineLevel="0" collapsed="false">
      <c r="A631" s="23" t="s">
        <v>494</v>
      </c>
      <c r="B631" s="22" t="s">
        <v>493</v>
      </c>
      <c r="C631" s="19" t="s">
        <v>495</v>
      </c>
      <c r="D631" s="20" t="n">
        <f aca="false">D632</f>
        <v>95309</v>
      </c>
      <c r="E631" s="20" t="n">
        <f aca="false">E632</f>
        <v>0</v>
      </c>
    </row>
    <row r="632" customFormat="false" ht="15" hidden="false" customHeight="false" outlineLevel="0" collapsed="false">
      <c r="A632" s="23" t="s">
        <v>496</v>
      </c>
      <c r="B632" s="22" t="s">
        <v>493</v>
      </c>
      <c r="C632" s="19" t="s">
        <v>497</v>
      </c>
      <c r="D632" s="20" t="n">
        <f aca="false">прил_5!F591</f>
        <v>95309</v>
      </c>
      <c r="E632" s="20" t="n">
        <f aca="false">прил_5!G591</f>
        <v>0</v>
      </c>
    </row>
    <row r="633" customFormat="false" ht="15" hidden="false" customHeight="false" outlineLevel="0" collapsed="false">
      <c r="A633" s="24" t="s">
        <v>516</v>
      </c>
      <c r="B633" s="22" t="s">
        <v>517</v>
      </c>
      <c r="C633" s="25"/>
      <c r="D633" s="20" t="n">
        <f aca="false">D634</f>
        <v>388491.9</v>
      </c>
      <c r="E633" s="20" t="n">
        <f aca="false">E634</f>
        <v>0</v>
      </c>
    </row>
    <row r="634" customFormat="false" ht="30" hidden="false" customHeight="false" outlineLevel="0" collapsed="false">
      <c r="A634" s="24" t="s">
        <v>518</v>
      </c>
      <c r="B634" s="22" t="s">
        <v>519</v>
      </c>
      <c r="C634" s="25"/>
      <c r="D634" s="20" t="n">
        <f aca="false">D635</f>
        <v>388491.9</v>
      </c>
      <c r="E634" s="20" t="n">
        <f aca="false">E635</f>
        <v>0</v>
      </c>
    </row>
    <row r="635" customFormat="false" ht="15" hidden="false" customHeight="false" outlineLevel="0" collapsed="false">
      <c r="A635" s="23" t="s">
        <v>494</v>
      </c>
      <c r="B635" s="22" t="s">
        <v>519</v>
      </c>
      <c r="C635" s="19" t="s">
        <v>495</v>
      </c>
      <c r="D635" s="20" t="n">
        <f aca="false">D636</f>
        <v>388491.9</v>
      </c>
      <c r="E635" s="20" t="n">
        <f aca="false">E636</f>
        <v>0</v>
      </c>
    </row>
    <row r="636" customFormat="false" ht="15" hidden="false" customHeight="false" outlineLevel="0" collapsed="false">
      <c r="A636" s="23" t="s">
        <v>496</v>
      </c>
      <c r="B636" s="22" t="s">
        <v>519</v>
      </c>
      <c r="C636" s="19" t="s">
        <v>497</v>
      </c>
      <c r="D636" s="20" t="n">
        <f aca="false">прил_5!F657</f>
        <v>388491.9</v>
      </c>
      <c r="E636" s="20" t="n">
        <f aca="false">прил_5!G657</f>
        <v>0</v>
      </c>
    </row>
    <row r="637" customFormat="false" ht="15" hidden="false" customHeight="false" outlineLevel="0" collapsed="false">
      <c r="A637" s="21" t="s">
        <v>146</v>
      </c>
      <c r="B637" s="22" t="s">
        <v>353</v>
      </c>
      <c r="C637" s="25"/>
      <c r="D637" s="46" t="n">
        <f aca="false">D638</f>
        <v>10479</v>
      </c>
      <c r="E637" s="46" t="n">
        <f aca="false">E638</f>
        <v>10479</v>
      </c>
    </row>
    <row r="638" customFormat="false" ht="15" hidden="false" customHeight="false" outlineLevel="0" collapsed="false">
      <c r="A638" s="21" t="s">
        <v>26</v>
      </c>
      <c r="B638" s="22" t="s">
        <v>354</v>
      </c>
      <c r="C638" s="25"/>
      <c r="D638" s="46" t="n">
        <f aca="false">D639</f>
        <v>10479</v>
      </c>
      <c r="E638" s="46" t="n">
        <f aca="false">E639</f>
        <v>10479</v>
      </c>
    </row>
    <row r="639" customFormat="false" ht="15" hidden="false" customHeight="false" outlineLevel="0" collapsed="false">
      <c r="A639" s="41" t="s">
        <v>355</v>
      </c>
      <c r="B639" s="22" t="s">
        <v>356</v>
      </c>
      <c r="C639" s="25"/>
      <c r="D639" s="46" t="n">
        <f aca="false">D640+D642</f>
        <v>10479</v>
      </c>
      <c r="E639" s="46" t="n">
        <f aca="false">E640+E642</f>
        <v>10479</v>
      </c>
    </row>
    <row r="640" customFormat="false" ht="45" hidden="false" customHeight="false" outlineLevel="0" collapsed="false">
      <c r="A640" s="26" t="s">
        <v>30</v>
      </c>
      <c r="B640" s="22" t="s">
        <v>356</v>
      </c>
      <c r="C640" s="25" t="n">
        <v>100</v>
      </c>
      <c r="D640" s="46" t="n">
        <f aca="false">D641</f>
        <v>9884</v>
      </c>
      <c r="E640" s="46" t="n">
        <f aca="false">E641</f>
        <v>9884</v>
      </c>
    </row>
    <row r="641" customFormat="false" ht="15" hidden="false" customHeight="false" outlineLevel="0" collapsed="false">
      <c r="A641" s="26" t="s">
        <v>108</v>
      </c>
      <c r="B641" s="22" t="s">
        <v>356</v>
      </c>
      <c r="C641" s="25" t="n">
        <v>110</v>
      </c>
      <c r="D641" s="46" t="n">
        <f aca="false">прил_5!F387</f>
        <v>9884</v>
      </c>
      <c r="E641" s="46" t="n">
        <f aca="false">прил_5!G387</f>
        <v>9884</v>
      </c>
    </row>
    <row r="642" customFormat="false" ht="15" hidden="false" customHeight="false" outlineLevel="0" collapsed="false">
      <c r="A642" s="23" t="s">
        <v>44</v>
      </c>
      <c r="B642" s="22" t="s">
        <v>356</v>
      </c>
      <c r="C642" s="25" t="n">
        <v>200</v>
      </c>
      <c r="D642" s="46" t="n">
        <f aca="false">D643</f>
        <v>595</v>
      </c>
      <c r="E642" s="46" t="n">
        <f aca="false">E643</f>
        <v>595</v>
      </c>
    </row>
    <row r="643" customFormat="false" ht="15" hidden="false" customHeight="false" outlineLevel="0" collapsed="false">
      <c r="A643" s="23" t="s">
        <v>46</v>
      </c>
      <c r="B643" s="22" t="s">
        <v>356</v>
      </c>
      <c r="C643" s="25" t="n">
        <v>240</v>
      </c>
      <c r="D643" s="46" t="n">
        <f aca="false">прил_5!F389</f>
        <v>595</v>
      </c>
      <c r="E643" s="46" t="n">
        <f aca="false">прил_5!G389</f>
        <v>595</v>
      </c>
    </row>
    <row r="644" customFormat="false" ht="15.6" hidden="false" customHeight="false" outlineLevel="0" collapsed="false">
      <c r="A644" s="72" t="s">
        <v>718</v>
      </c>
      <c r="B644" s="22"/>
      <c r="C644" s="25"/>
      <c r="D644" s="17" t="n">
        <f aca="false">D26+D32+D64+D146+D181+D195+D208+D233+D330+D357+D378+D389+D453+D490+D510+D549+D562+D627</f>
        <v>2824251.8</v>
      </c>
      <c r="E644" s="17" t="n">
        <f aca="false">E26+E32+E64+E146+E181+E195+E208+E233+E330+E357+E378+E389+E453+E490+E510+E549+E562+E627</f>
        <v>2307628.6</v>
      </c>
    </row>
    <row r="645" customFormat="false" ht="15" hidden="false" customHeight="false" outlineLevel="0" collapsed="false">
      <c r="A645" s="21" t="s">
        <v>36</v>
      </c>
      <c r="B645" s="22" t="s">
        <v>37</v>
      </c>
      <c r="C645" s="20"/>
      <c r="D645" s="20" t="n">
        <f aca="false">D646+D649+D652+D657+D660</f>
        <v>12011.9</v>
      </c>
      <c r="E645" s="20" t="n">
        <f aca="false">E646+E649+E652+E657+E660</f>
        <v>12041.9</v>
      </c>
    </row>
    <row r="646" customFormat="false" ht="15" hidden="false" customHeight="false" outlineLevel="0" collapsed="false">
      <c r="A646" s="24" t="s">
        <v>38</v>
      </c>
      <c r="B646" s="22" t="s">
        <v>39</v>
      </c>
      <c r="C646" s="20"/>
      <c r="D646" s="20" t="n">
        <f aca="false">D647</f>
        <v>2314.2</v>
      </c>
      <c r="E646" s="20" t="n">
        <f aca="false">E647</f>
        <v>2314.2</v>
      </c>
    </row>
    <row r="647" customFormat="false" ht="45" hidden="false" customHeight="false" outlineLevel="0" collapsed="false">
      <c r="A647" s="23" t="s">
        <v>30</v>
      </c>
      <c r="B647" s="22" t="s">
        <v>39</v>
      </c>
      <c r="C647" s="19" t="s">
        <v>31</v>
      </c>
      <c r="D647" s="20" t="n">
        <f aca="false">D648</f>
        <v>2314.2</v>
      </c>
      <c r="E647" s="20" t="n">
        <f aca="false">E648</f>
        <v>2314.2</v>
      </c>
    </row>
    <row r="648" customFormat="false" ht="15" hidden="false" customHeight="false" outlineLevel="0" collapsed="false">
      <c r="A648" s="23" t="s">
        <v>32</v>
      </c>
      <c r="B648" s="22" t="s">
        <v>39</v>
      </c>
      <c r="C648" s="19" t="s">
        <v>33</v>
      </c>
      <c r="D648" s="20" t="n">
        <f aca="false">прил_5!F36</f>
        <v>2314.2</v>
      </c>
      <c r="E648" s="20" t="n">
        <f aca="false">прил_5!G36</f>
        <v>2314.2</v>
      </c>
    </row>
    <row r="649" customFormat="false" ht="15" hidden="false" customHeight="false" outlineLevel="0" collapsed="false">
      <c r="A649" s="24" t="s">
        <v>40</v>
      </c>
      <c r="B649" s="22" t="s">
        <v>41</v>
      </c>
      <c r="C649" s="20"/>
      <c r="D649" s="20" t="n">
        <f aca="false">D650</f>
        <v>1527.7</v>
      </c>
      <c r="E649" s="20" t="n">
        <f aca="false">E650</f>
        <v>1527.7</v>
      </c>
    </row>
    <row r="650" customFormat="false" ht="45" hidden="false" customHeight="false" outlineLevel="0" collapsed="false">
      <c r="A650" s="23" t="s">
        <v>30</v>
      </c>
      <c r="B650" s="22" t="s">
        <v>41</v>
      </c>
      <c r="C650" s="19" t="s">
        <v>31</v>
      </c>
      <c r="D650" s="20" t="n">
        <f aca="false">D651</f>
        <v>1527.7</v>
      </c>
      <c r="E650" s="20" t="n">
        <f aca="false">E651</f>
        <v>1527.7</v>
      </c>
    </row>
    <row r="651" customFormat="false" ht="15" hidden="false" customHeight="false" outlineLevel="0" collapsed="false">
      <c r="A651" s="23" t="s">
        <v>32</v>
      </c>
      <c r="B651" s="22" t="s">
        <v>41</v>
      </c>
      <c r="C651" s="19" t="s">
        <v>33</v>
      </c>
      <c r="D651" s="20" t="n">
        <f aca="false">прил_5!F39</f>
        <v>1527.7</v>
      </c>
      <c r="E651" s="20" t="n">
        <f aca="false">прил_5!G39</f>
        <v>1527.7</v>
      </c>
    </row>
    <row r="652" customFormat="false" ht="15" hidden="false" customHeight="false" outlineLevel="0" collapsed="false">
      <c r="A652" s="24" t="s">
        <v>42</v>
      </c>
      <c r="B652" s="22" t="s">
        <v>43</v>
      </c>
      <c r="C652" s="20"/>
      <c r="D652" s="20" t="n">
        <f aca="false">D653+D655</f>
        <v>2890</v>
      </c>
      <c r="E652" s="20" t="n">
        <f aca="false">E653+E655</f>
        <v>2890</v>
      </c>
    </row>
    <row r="653" customFormat="false" ht="45" hidden="false" customHeight="false" outlineLevel="0" collapsed="false">
      <c r="A653" s="23" t="s">
        <v>30</v>
      </c>
      <c r="B653" s="22" t="s">
        <v>43</v>
      </c>
      <c r="C653" s="19" t="s">
        <v>31</v>
      </c>
      <c r="D653" s="20" t="n">
        <f aca="false">D654</f>
        <v>2688.6</v>
      </c>
      <c r="E653" s="20" t="n">
        <f aca="false">E654</f>
        <v>2688.6</v>
      </c>
    </row>
    <row r="654" customFormat="false" ht="15" hidden="false" customHeight="false" outlineLevel="0" collapsed="false">
      <c r="A654" s="23" t="s">
        <v>32</v>
      </c>
      <c r="B654" s="22" t="s">
        <v>43</v>
      </c>
      <c r="C654" s="19" t="s">
        <v>33</v>
      </c>
      <c r="D654" s="20" t="n">
        <f aca="false">прил_5!F42</f>
        <v>2688.6</v>
      </c>
      <c r="E654" s="20" t="n">
        <f aca="false">прил_5!G42</f>
        <v>2688.6</v>
      </c>
    </row>
    <row r="655" customFormat="false" ht="15" hidden="false" customHeight="false" outlineLevel="0" collapsed="false">
      <c r="A655" s="23" t="s">
        <v>44</v>
      </c>
      <c r="B655" s="22" t="s">
        <v>43</v>
      </c>
      <c r="C655" s="19" t="s">
        <v>45</v>
      </c>
      <c r="D655" s="20" t="n">
        <f aca="false">D656</f>
        <v>201.4</v>
      </c>
      <c r="E655" s="20" t="n">
        <f aca="false">E656</f>
        <v>201.4</v>
      </c>
    </row>
    <row r="656" customFormat="false" ht="15" hidden="false" customHeight="false" outlineLevel="0" collapsed="false">
      <c r="A656" s="23" t="s">
        <v>46</v>
      </c>
      <c r="B656" s="22" t="s">
        <v>43</v>
      </c>
      <c r="C656" s="19" t="s">
        <v>47</v>
      </c>
      <c r="D656" s="20" t="n">
        <f aca="false">прил_5!F44</f>
        <v>201.4</v>
      </c>
      <c r="E656" s="20" t="n">
        <f aca="false">прил_5!G44</f>
        <v>201.4</v>
      </c>
    </row>
    <row r="657" customFormat="false" ht="15" hidden="false" customHeight="false" outlineLevel="0" collapsed="false">
      <c r="A657" s="24" t="s">
        <v>80</v>
      </c>
      <c r="B657" s="27" t="s">
        <v>81</v>
      </c>
      <c r="C657" s="20"/>
      <c r="D657" s="20" t="n">
        <f aca="false">D658</f>
        <v>1759.9</v>
      </c>
      <c r="E657" s="20" t="n">
        <f aca="false">E658</f>
        <v>1759.9</v>
      </c>
    </row>
    <row r="658" customFormat="false" ht="45" hidden="false" customHeight="false" outlineLevel="0" collapsed="false">
      <c r="A658" s="23" t="s">
        <v>30</v>
      </c>
      <c r="B658" s="27" t="s">
        <v>81</v>
      </c>
      <c r="C658" s="19" t="s">
        <v>31</v>
      </c>
      <c r="D658" s="20" t="n">
        <f aca="false">D659</f>
        <v>1759.9</v>
      </c>
      <c r="E658" s="20" t="n">
        <f aca="false">E659</f>
        <v>1759.9</v>
      </c>
    </row>
    <row r="659" customFormat="false" ht="15" hidden="false" customHeight="false" outlineLevel="0" collapsed="false">
      <c r="A659" s="23" t="s">
        <v>32</v>
      </c>
      <c r="B659" s="27" t="s">
        <v>81</v>
      </c>
      <c r="C659" s="19" t="s">
        <v>33</v>
      </c>
      <c r="D659" s="20" t="n">
        <f aca="false">прил_5!F88</f>
        <v>1759.9</v>
      </c>
      <c r="E659" s="20" t="n">
        <f aca="false">прил_5!G88</f>
        <v>1759.9</v>
      </c>
    </row>
    <row r="660" customFormat="false" ht="15" hidden="false" customHeight="false" outlineLevel="0" collapsed="false">
      <c r="A660" s="24" t="s">
        <v>82</v>
      </c>
      <c r="B660" s="27" t="s">
        <v>83</v>
      </c>
      <c r="C660" s="20"/>
      <c r="D660" s="20" t="n">
        <f aca="false">D661+D663+D665</f>
        <v>3520.1</v>
      </c>
      <c r="E660" s="20" t="n">
        <f aca="false">E661+E663+E665</f>
        <v>3550.1</v>
      </c>
    </row>
    <row r="661" customFormat="false" ht="45" hidden="false" customHeight="false" outlineLevel="0" collapsed="false">
      <c r="A661" s="23" t="s">
        <v>30</v>
      </c>
      <c r="B661" s="27" t="s">
        <v>83</v>
      </c>
      <c r="C661" s="19" t="s">
        <v>31</v>
      </c>
      <c r="D661" s="20" t="n">
        <f aca="false">D662</f>
        <v>3002.7</v>
      </c>
      <c r="E661" s="20" t="n">
        <f aca="false">E662</f>
        <v>3002.7</v>
      </c>
    </row>
    <row r="662" customFormat="false" ht="15" hidden="false" customHeight="false" outlineLevel="0" collapsed="false">
      <c r="A662" s="23" t="s">
        <v>32</v>
      </c>
      <c r="B662" s="27" t="s">
        <v>83</v>
      </c>
      <c r="C662" s="19" t="s">
        <v>33</v>
      </c>
      <c r="D662" s="20" t="n">
        <f aca="false">прил_5!F91</f>
        <v>3002.7</v>
      </c>
      <c r="E662" s="20" t="n">
        <f aca="false">прил_5!G91</f>
        <v>3002.7</v>
      </c>
    </row>
    <row r="663" customFormat="false" ht="15" hidden="false" customHeight="false" outlineLevel="0" collapsed="false">
      <c r="A663" s="23" t="s">
        <v>44</v>
      </c>
      <c r="B663" s="27" t="s">
        <v>83</v>
      </c>
      <c r="C663" s="19" t="s">
        <v>45</v>
      </c>
      <c r="D663" s="20" t="n">
        <f aca="false">D664</f>
        <v>433.4</v>
      </c>
      <c r="E663" s="20" t="n">
        <f aca="false">E664</f>
        <v>463.4</v>
      </c>
    </row>
    <row r="664" customFormat="false" ht="15" hidden="false" customHeight="false" outlineLevel="0" collapsed="false">
      <c r="A664" s="23" t="s">
        <v>46</v>
      </c>
      <c r="B664" s="27" t="s">
        <v>83</v>
      </c>
      <c r="C664" s="19" t="s">
        <v>47</v>
      </c>
      <c r="D664" s="20" t="n">
        <f aca="false">прил_5!F93</f>
        <v>433.4</v>
      </c>
      <c r="E664" s="20" t="n">
        <f aca="false">прил_5!G93</f>
        <v>463.4</v>
      </c>
    </row>
    <row r="665" customFormat="false" ht="15" hidden="false" customHeight="false" outlineLevel="0" collapsed="false">
      <c r="A665" s="23" t="s">
        <v>60</v>
      </c>
      <c r="B665" s="27" t="s">
        <v>83</v>
      </c>
      <c r="C665" s="19" t="s">
        <v>61</v>
      </c>
      <c r="D665" s="20" t="n">
        <f aca="false">D666</f>
        <v>84</v>
      </c>
      <c r="E665" s="20" t="n">
        <f aca="false">E666</f>
        <v>84</v>
      </c>
    </row>
    <row r="666" customFormat="false" ht="15" hidden="false" customHeight="false" outlineLevel="0" collapsed="false">
      <c r="A666" s="26" t="s">
        <v>62</v>
      </c>
      <c r="B666" s="27" t="s">
        <v>83</v>
      </c>
      <c r="C666" s="19" t="s">
        <v>63</v>
      </c>
      <c r="D666" s="20" t="n">
        <f aca="false">прил_5!F95</f>
        <v>84</v>
      </c>
      <c r="E666" s="20" t="n">
        <f aca="false">прил_5!G95</f>
        <v>84</v>
      </c>
    </row>
    <row r="667" customFormat="false" ht="15" hidden="false" customHeight="false" outlineLevel="0" collapsed="false">
      <c r="A667" s="21" t="s">
        <v>719</v>
      </c>
      <c r="B667" s="22" t="s">
        <v>720</v>
      </c>
      <c r="C667" s="20"/>
      <c r="D667" s="20" t="n">
        <f aca="false">D668</f>
        <v>1000</v>
      </c>
      <c r="E667" s="20" t="n">
        <f aca="false">E668</f>
        <v>1000</v>
      </c>
    </row>
    <row r="668" customFormat="false" ht="15" hidden="false" customHeight="false" outlineLevel="0" collapsed="false">
      <c r="A668" s="24" t="s">
        <v>86</v>
      </c>
      <c r="B668" s="22" t="s">
        <v>87</v>
      </c>
      <c r="C668" s="20"/>
      <c r="D668" s="20" t="n">
        <f aca="false">D669</f>
        <v>1000</v>
      </c>
      <c r="E668" s="20" t="n">
        <f aca="false">E669</f>
        <v>1000</v>
      </c>
    </row>
    <row r="669" customFormat="false" ht="15" hidden="false" customHeight="false" outlineLevel="0" collapsed="false">
      <c r="A669" s="29" t="s">
        <v>60</v>
      </c>
      <c r="B669" s="22" t="s">
        <v>87</v>
      </c>
      <c r="C669" s="19" t="s">
        <v>61</v>
      </c>
      <c r="D669" s="20" t="n">
        <f aca="false">D670</f>
        <v>1000</v>
      </c>
      <c r="E669" s="20" t="n">
        <f aca="false">E670</f>
        <v>1000</v>
      </c>
    </row>
    <row r="670" customFormat="false" ht="15" hidden="false" customHeight="false" outlineLevel="0" collapsed="false">
      <c r="A670" s="18" t="s">
        <v>88</v>
      </c>
      <c r="B670" s="22" t="s">
        <v>87</v>
      </c>
      <c r="C670" s="19" t="s">
        <v>89</v>
      </c>
      <c r="D670" s="20" t="n">
        <f aca="false">прил_5!F99</f>
        <v>1000</v>
      </c>
      <c r="E670" s="20" t="n">
        <f aca="false">прил_5!G99</f>
        <v>1000</v>
      </c>
    </row>
    <row r="671" customFormat="false" ht="15.6" hidden="false" customHeight="false" outlineLevel="0" collapsed="false">
      <c r="A671" s="32" t="s">
        <v>721</v>
      </c>
      <c r="B671" s="22"/>
      <c r="C671" s="25"/>
      <c r="D671" s="17" t="n">
        <f aca="false">D645+D667</f>
        <v>13011.9</v>
      </c>
      <c r="E671" s="17" t="n">
        <f aca="false">E645+E667</f>
        <v>13041.9</v>
      </c>
    </row>
    <row r="672" customFormat="false" ht="15.6" hidden="false" customHeight="false" outlineLevel="0" collapsed="false">
      <c r="A672" s="58" t="s">
        <v>685</v>
      </c>
      <c r="B672" s="25"/>
      <c r="C672" s="25"/>
      <c r="D672" s="17" t="n">
        <f aca="false">D644+D671</f>
        <v>2837263.7</v>
      </c>
      <c r="E672" s="17" t="n">
        <f aca="false">E644+E671</f>
        <v>2320670.5</v>
      </c>
    </row>
  </sheetData>
  <mergeCells count="20">
    <mergeCell ref="B2:D2"/>
    <mergeCell ref="A3:D3"/>
    <mergeCell ref="B4:D4"/>
    <mergeCell ref="B5:D5"/>
    <mergeCell ref="B6:D6"/>
    <mergeCell ref="A7:D7"/>
    <mergeCell ref="B8:D8"/>
    <mergeCell ref="B11:E11"/>
    <mergeCell ref="B12:E12"/>
    <mergeCell ref="B13:E13"/>
    <mergeCell ref="B14:E14"/>
    <mergeCell ref="B15:E15"/>
    <mergeCell ref="A17:E17"/>
    <mergeCell ref="A18:E18"/>
    <mergeCell ref="A23:A25"/>
    <mergeCell ref="B23:B25"/>
    <mergeCell ref="C23:C25"/>
    <mergeCell ref="D23:E23"/>
    <mergeCell ref="D24:D25"/>
    <mergeCell ref="E24:E2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5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exif_MSED_7b1f6e144cd6b1cd3e62da9581986a8cde6a713bb4e9285602542e8968ed5235</dc:description>
  <dc:language>ru-RU</dc:language>
  <cp:lastModifiedBy/>
  <cp:lastPrinted>2019-11-14T15:13:12Z</cp:lastPrinted>
  <dcterms:modified xsi:type="dcterms:W3CDTF">2020-02-04T09:45:06Z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